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O30" i="4" l="1"/>
  <c r="P28" i="4"/>
  <c r="P31" i="4"/>
  <c r="P32" i="4"/>
  <c r="P33" i="4"/>
  <c r="I25" i="4"/>
  <c r="O27" i="4"/>
  <c r="G27" i="4" l="1"/>
  <c r="E19" i="4" l="1"/>
  <c r="F26" i="4" l="1"/>
  <c r="J26" i="4" s="1"/>
  <c r="L20" i="4"/>
  <c r="L21" i="4"/>
  <c r="L22" i="4"/>
  <c r="L23" i="4"/>
  <c r="L24" i="4"/>
  <c r="L19" i="4"/>
  <c r="D33" i="4"/>
  <c r="F33" i="4"/>
  <c r="G33" i="4"/>
  <c r="H33" i="4"/>
  <c r="I33" i="4"/>
  <c r="J33" i="4"/>
  <c r="K33" i="4"/>
  <c r="H26" i="4" l="1"/>
  <c r="L26" i="4"/>
  <c r="M33" i="4"/>
  <c r="E39" i="4"/>
  <c r="E33" i="4" s="1"/>
  <c r="E32" i="4"/>
  <c r="L30" i="4"/>
  <c r="L31" i="4"/>
  <c r="L32" i="4"/>
  <c r="L27" i="4"/>
  <c r="L28" i="4"/>
  <c r="L29" i="4"/>
  <c r="E27" i="4"/>
  <c r="P27" i="4" s="1"/>
  <c r="E28" i="4"/>
  <c r="E29" i="4"/>
  <c r="P29" i="4" s="1"/>
  <c r="E30" i="4"/>
  <c r="P30" i="4" s="1"/>
  <c r="E31" i="4"/>
  <c r="E26" i="4"/>
  <c r="P26" i="4" s="1"/>
  <c r="F25" i="4"/>
  <c r="G25" i="4"/>
  <c r="H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P25" i="4" s="1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19" i="4"/>
  <c r="N29" i="4"/>
  <c r="E17" i="4" l="1"/>
  <c r="E41" i="4" s="1"/>
  <c r="L41" i="4"/>
</calcChain>
</file>

<file path=xl/sharedStrings.xml><?xml version="1.0" encoding="utf-8"?>
<sst xmlns="http://schemas.openxmlformats.org/spreadsheetml/2006/main" count="88" uniqueCount="82">
  <si>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</si>
  <si>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</si>
  <si>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</si>
  <si>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</si>
  <si>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</si>
  <si>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</si>
  <si>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</si>
  <si>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</si>
  <si>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</si>
  <si>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</si>
  <si>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</si>
  <si>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</si>
  <si>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</si>
  <si>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</si>
  <si>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</si>
  <si>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</si>
  <si>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</si>
  <si>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</si>
  <si>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</si>
  <si>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</si>
  <si>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</si>
  <si>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</si>
  <si>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</si>
  <si>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</si>
  <si>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</si>
  <si>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</si>
  <si>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</si>
  <si>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</si>
  <si>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</si>
  <si>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</si>
  <si>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</si>
  <si>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</si>
  <si>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</si>
  <si>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</si>
  <si>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</si>
  <si>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</si>
  <si>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</si>
  <si>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</si>
  <si>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</si>
  <si>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</si>
  <si>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</si>
  <si>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</si>
  <si>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</si>
  <si>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</si>
  <si>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</si>
  <si>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</si>
  <si>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</si>
  <si>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</si>
  <si>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</si>
  <si>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</si>
  <si>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</si>
  <si>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</si>
  <si>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</si>
  <si>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</si>
  <si>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</si>
  <si>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</si>
  <si>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</si>
  <si>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</si>
  <si>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</si>
  <si>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</si>
  <si>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</si>
  <si>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</si>
  <si>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</si>
  <si>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</si>
  <si>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</si>
  <si>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</si>
  <si>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</si>
  <si>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</si>
  <si>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</si>
  <si>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</si>
  <si>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</si>
  <si>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</si>
  <si>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</si>
  <si>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</si>
  <si>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</si>
  <si>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</si>
  <si>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</si>
  <si>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2020 год</t>
  </si>
  <si>
    <t>И.о. генерального директора</t>
  </si>
  <si>
    <t>ОАО "Кинешемская ГЭС "</t>
  </si>
  <si>
    <t>В.В. Кудрявцев</t>
  </si>
  <si>
    <t>«13 » ноября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</si>
</sst>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0.000"/>
    <numFmt numFmtId="168" formatCode="#,##0.0000000"/>
    <numFmt numFmtId="169" formatCode="&quot;$&quot;#,##0_);[Red]\(&quot;$&quot;#,##0\)"/>
    <numFmt numFmtId="170" formatCode="General_)"/>
    <numFmt numFmtId="171" formatCode="_-* #,##0.000_р_._-;\-* #,##0.000_р_._-;_-* &quot;-&quot;??_р_._-;_-@_-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169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70" fontId="15" fillId="0" borderId="14">
      <protection locked="0"/>
    </xf>
    <xf numFmtId="0" fontId="16" fillId="0" borderId="0" applyBorder="0">
      <alignment horizontal="center" vertical="center" wrapText="1"/>
    </xf>
    <xf numFmtId="0" fontId="17" fillId="0" borderId="15" applyBorder="0">
      <alignment horizontal="center" vertical="center" wrapText="1"/>
    </xf>
    <xf numFmtId="170" fontId="18" fillId="4" borderId="14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164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  <xf numFmtId="0" fontId="1" fillId="0" borderId="0"/>
  </cellStyleXfs>
  <cellXfs count="92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7" fontId="2" fillId="0" borderId="5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6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7" fontId="2" fillId="2" borderId="5" xfId="1" applyNumberFormat="1" applyFont="1" applyFill="1" applyBorder="1" applyAlignment="1">
      <alignment horizontal="center" vertical="center"/>
    </xf>
    <xf numFmtId="167" fontId="2" fillId="0" borderId="5" xfId="1" applyNumberFormat="1" applyFont="1" applyBorder="1" applyAlignment="1">
      <alignment horizontal="center" vertical="center"/>
    </xf>
    <xf numFmtId="167" fontId="2" fillId="2" borderId="5" xfId="1" applyNumberFormat="1" applyFont="1" applyFill="1" applyBorder="1" applyAlignment="1">
      <alignment horizontal="center" vertical="center" wrapText="1"/>
    </xf>
    <xf numFmtId="167" fontId="2" fillId="0" borderId="2" xfId="1" applyNumberFormat="1" applyFont="1" applyBorder="1" applyAlignment="1">
      <alignment horizontal="center" vertical="center"/>
    </xf>
    <xf numFmtId="167" fontId="2" fillId="2" borderId="2" xfId="1" applyNumberFormat="1" applyFont="1" applyFill="1" applyBorder="1" applyAlignment="1">
      <alignment horizontal="center" vertical="center"/>
    </xf>
    <xf numFmtId="167" fontId="2" fillId="0" borderId="2" xfId="1" applyNumberFormat="1" applyFont="1" applyFill="1" applyBorder="1" applyAlignment="1">
      <alignment horizontal="center" vertical="center" wrapText="1"/>
    </xf>
    <xf numFmtId="167" fontId="2" fillId="2" borderId="2" xfId="1" applyNumberFormat="1" applyFont="1" applyFill="1" applyBorder="1" applyAlignment="1">
      <alignment horizontal="center" vertical="center" wrapText="1"/>
    </xf>
    <xf numFmtId="167" fontId="6" fillId="0" borderId="9" xfId="1" applyNumberFormat="1" applyFont="1" applyBorder="1" applyAlignment="1">
      <alignment horizontal="center" vertical="center"/>
    </xf>
    <xf numFmtId="167" fontId="2" fillId="0" borderId="5" xfId="1" applyNumberFormat="1" applyFont="1" applyFill="1" applyBorder="1" applyAlignment="1">
      <alignment horizontal="center"/>
    </xf>
    <xf numFmtId="167" fontId="2" fillId="0" borderId="2" xfId="1" applyNumberFormat="1" applyFont="1" applyFill="1" applyBorder="1" applyAlignment="1">
      <alignment horizontal="center"/>
    </xf>
    <xf numFmtId="167" fontId="3" fillId="0" borderId="9" xfId="1" applyNumberFormat="1" applyFont="1" applyBorder="1" applyAlignment="1">
      <alignment horizontal="center" vertical="center"/>
    </xf>
    <xf numFmtId="171" fontId="1" fillId="0" borderId="5" xfId="23" applyNumberFormat="1" applyFont="1" applyFill="1" applyBorder="1" applyAlignment="1">
      <alignment horizontal="left" vertical="center" wrapText="1"/>
    </xf>
    <xf numFmtId="171" fontId="1" fillId="0" borderId="5" xfId="23" applyNumberFormat="1" applyFont="1" applyFill="1" applyBorder="1" applyAlignment="1">
      <alignment horizontal="left" vertical="center" wrapText="1" indent="1"/>
    </xf>
    <xf numFmtId="0" fontId="2" fillId="0" borderId="13" xfId="1" applyFont="1" applyBorder="1"/>
    <xf numFmtId="0" fontId="9" fillId="0" borderId="0" xfId="1" applyFont="1" applyAlignment="1">
      <alignment horizontal="center"/>
    </xf>
    <xf numFmtId="0" fontId="10" fillId="0" borderId="0" xfId="1" applyFont="1"/>
    <xf numFmtId="0" fontId="10" fillId="2" borderId="0" xfId="1" applyFont="1" applyFill="1" applyAlignment="1">
      <alignment horizontal="right" vertical="center"/>
    </xf>
    <xf numFmtId="0" fontId="10" fillId="0" borderId="13" xfId="1" applyFont="1" applyBorder="1"/>
    <xf numFmtId="0" fontId="9" fillId="0" borderId="0" xfId="1" applyFont="1" applyAlignment="1">
      <alignment horizontal="right" vertical="center"/>
    </xf>
    <xf numFmtId="0" fontId="5" fillId="2" borderId="13" xfId="1" applyFont="1" applyFill="1" applyBorder="1" applyAlignment="1">
      <alignment horizontal="right"/>
    </xf>
    <xf numFmtId="166" fontId="2" fillId="0" borderId="0" xfId="1" applyNumberFormat="1" applyFont="1"/>
    <xf numFmtId="166" fontId="2" fillId="2" borderId="5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0" fontId="3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10" fillId="0" borderId="0" xfId="1" applyFont="1" applyAlignment="1">
      <alignment horizontal="right" vertical="center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24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 3 2" xfId="23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R68"/>
  <sheetViews>
    <sheetView tabSelected="1" view="pageBreakPreview" topLeftCell="B4" zoomScale="75" zoomScaleNormal="70" workbookViewId="0">
      <selection activeCell="K28" sqref="K28"/>
    </sheetView>
  </sheetViews>
  <sheetFormatPr defaultColWidth="9.140625"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6384" width="9.140625" style="1"/>
  </cols>
  <sheetData>
    <row r="1" spans="2:18">
      <c r="N1" s="50" t="s">
        <v>76</v>
      </c>
    </row>
    <row r="2" spans="2:18">
      <c r="N2" s="56" t="s">
        <v>75</v>
      </c>
    </row>
    <row r="3" spans="2:18">
      <c r="N3" s="56" t="s">
        <v>74</v>
      </c>
    </row>
    <row r="4" spans="2:18">
      <c r="N4" s="50"/>
    </row>
    <row r="5" spans="2:18" ht="19.5" customHeight="1">
      <c r="B5" s="81" t="s">
        <v>73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55"/>
    </row>
    <row r="6" spans="2:18" ht="20.25">
      <c r="B6" s="54"/>
      <c r="C6" s="54"/>
      <c r="D6" s="54"/>
      <c r="E6" s="54"/>
      <c r="F6" s="54"/>
      <c r="G6" s="54"/>
      <c r="H6" s="54"/>
      <c r="I6" s="54"/>
      <c r="J6" s="54"/>
      <c r="K6" s="54"/>
      <c r="L6" s="71"/>
      <c r="M6" s="71"/>
      <c r="N6" s="53" t="s">
        <v>72</v>
      </c>
    </row>
    <row r="7" spans="2:18" ht="20.25" customHeight="1">
      <c r="B7" s="87" t="s">
        <v>71</v>
      </c>
      <c r="C7" s="87"/>
      <c r="D7" s="87"/>
      <c r="E7" s="87"/>
      <c r="F7" s="87"/>
      <c r="G7" s="87"/>
      <c r="H7" s="87"/>
      <c r="I7" s="87"/>
      <c r="J7" s="87"/>
      <c r="K7" s="87"/>
      <c r="L7" s="88" t="s">
        <v>78</v>
      </c>
      <c r="M7" s="88"/>
      <c r="N7" s="88"/>
      <c r="R7" s="53" t="s">
        <v>70</v>
      </c>
    </row>
    <row r="8" spans="2:18" ht="20.25">
      <c r="L8" s="72"/>
      <c r="M8" s="72"/>
      <c r="N8" s="73" t="s">
        <v>79</v>
      </c>
      <c r="R8" s="53" t="s">
        <v>69</v>
      </c>
    </row>
    <row r="9" spans="2:18" ht="22.5" customHeight="1">
      <c r="L9" s="72"/>
      <c r="M9" s="72"/>
      <c r="N9" s="73"/>
      <c r="R9" s="53"/>
    </row>
    <row r="10" spans="2:18" ht="29.25" customHeight="1">
      <c r="K10" s="70"/>
      <c r="L10" s="74"/>
      <c r="M10" s="74"/>
      <c r="N10" s="75" t="s">
        <v>80</v>
      </c>
      <c r="R10" s="52" t="s">
        <v>68</v>
      </c>
    </row>
    <row r="11" spans="2:18" ht="21.75" customHeight="1">
      <c r="N11" s="76" t="s">
        <v>81</v>
      </c>
    </row>
    <row r="12" spans="2:18" ht="18.75">
      <c r="N12" s="51" t="s">
        <v>67</v>
      </c>
    </row>
    <row r="13" spans="2:18" ht="16.5" thickBot="1">
      <c r="B13" s="2"/>
      <c r="N13" s="50"/>
    </row>
    <row r="14" spans="2:18" ht="24" customHeight="1">
      <c r="B14" s="82" t="s">
        <v>66</v>
      </c>
      <c r="C14" s="85" t="s">
        <v>65</v>
      </c>
      <c r="D14" s="85" t="s">
        <v>77</v>
      </c>
      <c r="E14" s="85"/>
      <c r="F14" s="85"/>
      <c r="G14" s="85"/>
      <c r="H14" s="85"/>
      <c r="I14" s="85"/>
      <c r="J14" s="85"/>
      <c r="K14" s="85"/>
      <c r="L14" s="85"/>
      <c r="M14" s="85"/>
      <c r="N14" s="89" t="s">
        <v>64</v>
      </c>
    </row>
    <row r="15" spans="2:18" ht="21" customHeight="1">
      <c r="B15" s="83"/>
      <c r="C15" s="80"/>
      <c r="D15" s="80" t="s">
        <v>63</v>
      </c>
      <c r="E15" s="80"/>
      <c r="F15" s="80" t="s">
        <v>62</v>
      </c>
      <c r="G15" s="80"/>
      <c r="H15" s="80" t="s">
        <v>61</v>
      </c>
      <c r="I15" s="80"/>
      <c r="J15" s="80" t="s">
        <v>60</v>
      </c>
      <c r="K15" s="80"/>
      <c r="L15" s="80" t="s">
        <v>59</v>
      </c>
      <c r="M15" s="80"/>
      <c r="N15" s="90"/>
    </row>
    <row r="16" spans="2:18" ht="21.75" customHeight="1" thickBot="1">
      <c r="B16" s="84"/>
      <c r="C16" s="86"/>
      <c r="D16" s="49" t="s">
        <v>58</v>
      </c>
      <c r="E16" s="49" t="s">
        <v>57</v>
      </c>
      <c r="F16" s="49" t="s">
        <v>56</v>
      </c>
      <c r="G16" s="49" t="s">
        <v>55</v>
      </c>
      <c r="H16" s="49" t="s">
        <v>56</v>
      </c>
      <c r="I16" s="49" t="s">
        <v>55</v>
      </c>
      <c r="J16" s="49" t="s">
        <v>56</v>
      </c>
      <c r="K16" s="49" t="s">
        <v>55</v>
      </c>
      <c r="L16" s="49" t="s">
        <v>56</v>
      </c>
      <c r="M16" s="49" t="s">
        <v>55</v>
      </c>
      <c r="N16" s="91"/>
    </row>
    <row r="17" spans="2:16" s="36" customFormat="1" ht="25.5" customHeight="1">
      <c r="B17" s="48">
        <v>1</v>
      </c>
      <c r="C17" s="38" t="s">
        <v>54</v>
      </c>
      <c r="D17" s="47">
        <f>D18+D25+D29+D30+D32</f>
        <v>11.152971000000001</v>
      </c>
      <c r="E17" s="47">
        <f t="shared" ref="E17:M17" si="0">E18+E25+E29+E30+E32</f>
        <v>12.911949</v>
      </c>
      <c r="F17" s="47">
        <f t="shared" si="0"/>
        <v>2.7066730000000003</v>
      </c>
      <c r="G17" s="47">
        <f t="shared" si="0"/>
        <v>3.2806990000000003</v>
      </c>
      <c r="H17" s="47">
        <f t="shared" si="0"/>
        <v>2.7066730000000003</v>
      </c>
      <c r="I17" s="47">
        <f t="shared" si="0"/>
        <v>6.2928999999999995</v>
      </c>
      <c r="J17" s="47">
        <f t="shared" si="0"/>
        <v>2.7066730000000003</v>
      </c>
      <c r="K17" s="47">
        <f t="shared" si="0"/>
        <v>3.3383500000000002</v>
      </c>
      <c r="L17" s="47">
        <f t="shared" si="0"/>
        <v>3.0329520000000003</v>
      </c>
      <c r="M17" s="47">
        <f t="shared" si="0"/>
        <v>0</v>
      </c>
      <c r="N17" s="46"/>
    </row>
    <row r="18" spans="2:16" ht="22.5" customHeight="1">
      <c r="B18" s="33" t="s">
        <v>53</v>
      </c>
      <c r="C18" s="27" t="s">
        <v>52</v>
      </c>
      <c r="D18" s="58">
        <f>D19+D20+D21+D24</f>
        <v>0</v>
      </c>
      <c r="E18" s="57">
        <f t="shared" ref="E18:E19" si="1">G18+I18+K18+M18</f>
        <v>0</v>
      </c>
      <c r="F18" s="58">
        <f t="shared" ref="F18:M18" si="2">F19+F20+F21+F24</f>
        <v>0</v>
      </c>
      <c r="G18" s="58">
        <f t="shared" si="2"/>
        <v>0</v>
      </c>
      <c r="H18" s="58">
        <f t="shared" si="2"/>
        <v>0</v>
      </c>
      <c r="I18" s="58">
        <f t="shared" si="2"/>
        <v>0</v>
      </c>
      <c r="J18" s="58">
        <f t="shared" si="2"/>
        <v>0</v>
      </c>
      <c r="K18" s="58">
        <f t="shared" si="2"/>
        <v>0</v>
      </c>
      <c r="L18" s="58">
        <f t="shared" si="2"/>
        <v>0</v>
      </c>
      <c r="M18" s="58">
        <f t="shared" si="2"/>
        <v>0</v>
      </c>
      <c r="N18" s="43"/>
    </row>
    <row r="19" spans="2:16" ht="24.75" customHeight="1">
      <c r="B19" s="33" t="s">
        <v>51</v>
      </c>
      <c r="C19" s="27" t="s">
        <v>50</v>
      </c>
      <c r="D19" s="58">
        <v>0</v>
      </c>
      <c r="E19" s="57">
        <f t="shared" si="1"/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41">
        <f>D19-F19-H19-J19</f>
        <v>0</v>
      </c>
      <c r="M19" s="58">
        <v>0</v>
      </c>
      <c r="N19" s="45">
        <f>6.22127-D19</f>
        <v>6.2212699999999996</v>
      </c>
    </row>
    <row r="20" spans="2:16" ht="22.5" customHeight="1">
      <c r="B20" s="33" t="s">
        <v>49</v>
      </c>
      <c r="C20" s="27" t="s">
        <v>48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41">
        <f t="shared" ref="L20:L24" si="3">D20-F20-H20-J20</f>
        <v>0</v>
      </c>
      <c r="M20" s="41">
        <v>0</v>
      </c>
      <c r="N20" s="43"/>
    </row>
    <row r="21" spans="2:16" ht="18.75" customHeight="1">
      <c r="B21" s="33" t="s">
        <v>47</v>
      </c>
      <c r="C21" s="27" t="s">
        <v>46</v>
      </c>
      <c r="D21" s="58">
        <v>0</v>
      </c>
      <c r="E21" s="58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6">
      <c r="B22" s="33" t="s">
        <v>45</v>
      </c>
      <c r="C22" s="27" t="s">
        <v>44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41">
        <f t="shared" si="3"/>
        <v>0</v>
      </c>
      <c r="M22" s="41">
        <v>0</v>
      </c>
      <c r="N22" s="43"/>
    </row>
    <row r="23" spans="2:16">
      <c r="B23" s="33" t="s">
        <v>43</v>
      </c>
      <c r="C23" s="27" t="s">
        <v>42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41">
        <f t="shared" si="3"/>
        <v>0</v>
      </c>
      <c r="M23" s="41">
        <v>0</v>
      </c>
      <c r="N23" s="43"/>
    </row>
    <row r="24" spans="2:16">
      <c r="B24" s="33" t="s">
        <v>41</v>
      </c>
      <c r="C24" s="27" t="s">
        <v>40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41">
        <f t="shared" si="3"/>
        <v>0</v>
      </c>
      <c r="M24" s="41">
        <v>0</v>
      </c>
      <c r="N24" s="43"/>
    </row>
    <row r="25" spans="2:16" ht="21.75" customHeight="1">
      <c r="B25" s="33" t="s">
        <v>39</v>
      </c>
      <c r="C25" s="27" t="s">
        <v>38</v>
      </c>
      <c r="D25" s="57">
        <f>SUM(D26:D28)</f>
        <v>10.826692000000001</v>
      </c>
      <c r="E25" s="78">
        <f>SUM(E26:E28)</f>
        <v>9.0665800000000001</v>
      </c>
      <c r="F25" s="57">
        <f t="shared" ref="F25:M25" si="4">SUM(F26:F28)</f>
        <v>2.7066730000000003</v>
      </c>
      <c r="G25" s="57">
        <f t="shared" si="4"/>
        <v>2.9854799999999999</v>
      </c>
      <c r="H25" s="57">
        <f t="shared" si="4"/>
        <v>2.7066730000000003</v>
      </c>
      <c r="I25" s="57">
        <f t="shared" si="4"/>
        <v>2.9992000000000001</v>
      </c>
      <c r="J25" s="57">
        <f t="shared" si="4"/>
        <v>2.7066730000000003</v>
      </c>
      <c r="K25" s="57">
        <f t="shared" si="4"/>
        <v>3.0819000000000001</v>
      </c>
      <c r="L25" s="57">
        <f t="shared" si="4"/>
        <v>2.7066730000000003</v>
      </c>
      <c r="M25" s="57">
        <f t="shared" si="4"/>
        <v>0</v>
      </c>
      <c r="N25" s="44"/>
      <c r="O25" s="1">
        <v>9.0665499999999994</v>
      </c>
      <c r="P25" s="77">
        <f>O25-E25</f>
        <v>-3.0000000000640625E-5</v>
      </c>
    </row>
    <row r="26" spans="2:16" ht="21.75" customHeight="1">
      <c r="B26" s="33" t="s">
        <v>37</v>
      </c>
      <c r="C26" s="27" t="s">
        <v>36</v>
      </c>
      <c r="D26" s="68">
        <v>10.826692000000001</v>
      </c>
      <c r="E26" s="78">
        <f>G26+I26+K26+M26</f>
        <v>8.99803</v>
      </c>
      <c r="F26" s="59">
        <f>D26/4</f>
        <v>2.7066730000000003</v>
      </c>
      <c r="G26" s="59">
        <v>2.95723</v>
      </c>
      <c r="H26" s="59">
        <f>F26</f>
        <v>2.7066730000000003</v>
      </c>
      <c r="I26" s="59">
        <v>2.9836</v>
      </c>
      <c r="J26" s="59">
        <f>F26</f>
        <v>2.7066730000000003</v>
      </c>
      <c r="K26" s="59">
        <v>3.0571999999999999</v>
      </c>
      <c r="L26" s="41">
        <f>D26-F26-H26-J26</f>
        <v>2.7066730000000003</v>
      </c>
      <c r="M26" s="59">
        <v>0</v>
      </c>
      <c r="N26" s="43"/>
      <c r="O26" s="1">
        <v>8.9979999999999993</v>
      </c>
      <c r="P26" s="77">
        <f>O26-E26</f>
        <v>-3.0000000000640625E-5</v>
      </c>
    </row>
    <row r="27" spans="2:16" ht="21.75" customHeight="1">
      <c r="B27" s="33" t="s">
        <v>35</v>
      </c>
      <c r="C27" s="27" t="s">
        <v>34</v>
      </c>
      <c r="D27" s="58">
        <v>0</v>
      </c>
      <c r="E27" s="78">
        <f t="shared" ref="E27:E32" si="5">G27+I27+K27+M27</f>
        <v>6.8549999999999889E-2</v>
      </c>
      <c r="F27" s="41">
        <v>0</v>
      </c>
      <c r="G27" s="59">
        <f>2.98548-G26</f>
        <v>2.8249999999999886E-2</v>
      </c>
      <c r="H27" s="41">
        <v>0</v>
      </c>
      <c r="I27" s="41">
        <v>1.5599999999999999E-2</v>
      </c>
      <c r="J27" s="41">
        <v>0</v>
      </c>
      <c r="K27" s="41">
        <v>2.47E-2</v>
      </c>
      <c r="L27" s="41">
        <f t="shared" ref="L27:L32" si="6">D27-F27-H27-J27</f>
        <v>0</v>
      </c>
      <c r="M27" s="59">
        <v>0</v>
      </c>
      <c r="N27" s="43"/>
      <c r="O27" s="1">
        <f>O25-O26</f>
        <v>6.8550000000000111E-2</v>
      </c>
      <c r="P27" s="77">
        <f t="shared" ref="P26:P33" si="7">O27-E27</f>
        <v>2.2204460492503131E-16</v>
      </c>
    </row>
    <row r="28" spans="2:16" ht="21.75" customHeight="1">
      <c r="B28" s="33" t="s">
        <v>33</v>
      </c>
      <c r="C28" s="27" t="s">
        <v>32</v>
      </c>
      <c r="D28" s="58">
        <v>0</v>
      </c>
      <c r="E28" s="57">
        <f t="shared" si="5"/>
        <v>0</v>
      </c>
      <c r="F28" s="41">
        <v>0</v>
      </c>
      <c r="G28" s="59">
        <v>0</v>
      </c>
      <c r="H28" s="41">
        <v>0</v>
      </c>
      <c r="I28" s="41">
        <v>0</v>
      </c>
      <c r="J28" s="41">
        <v>0</v>
      </c>
      <c r="K28" s="41">
        <v>0</v>
      </c>
      <c r="L28" s="41">
        <f t="shared" si="6"/>
        <v>0</v>
      </c>
      <c r="M28" s="59">
        <v>0</v>
      </c>
      <c r="N28" s="43"/>
      <c r="P28" s="77">
        <f t="shared" si="7"/>
        <v>0</v>
      </c>
    </row>
    <row r="29" spans="2:16" ht="21.75" customHeight="1">
      <c r="B29" s="33" t="s">
        <v>31</v>
      </c>
      <c r="C29" s="27" t="s">
        <v>30</v>
      </c>
      <c r="D29" s="69">
        <v>0.32627899999999999</v>
      </c>
      <c r="E29" s="57">
        <f t="shared" si="5"/>
        <v>0.77118700000000007</v>
      </c>
      <c r="F29" s="41">
        <v>0</v>
      </c>
      <c r="G29" s="59">
        <v>0.10163700000000001</v>
      </c>
      <c r="H29" s="41">
        <v>0</v>
      </c>
      <c r="I29" s="41">
        <v>0.41310000000000002</v>
      </c>
      <c r="J29" s="41">
        <v>0</v>
      </c>
      <c r="K29" s="41">
        <v>0.25645000000000001</v>
      </c>
      <c r="L29" s="41">
        <f>D29-F29-H29-J29</f>
        <v>0.32627899999999999</v>
      </c>
      <c r="M29" s="59">
        <v>0</v>
      </c>
      <c r="N29" s="42">
        <f>1.67-D29</f>
        <v>1.3437209999999999</v>
      </c>
      <c r="O29" s="1">
        <v>0.51470000000000005</v>
      </c>
      <c r="P29" s="77">
        <f t="shared" si="7"/>
        <v>-0.25648700000000002</v>
      </c>
    </row>
    <row r="30" spans="2:16" ht="21.75" customHeight="1">
      <c r="B30" s="33" t="s">
        <v>29</v>
      </c>
      <c r="C30" s="27" t="s">
        <v>28</v>
      </c>
      <c r="D30" s="58">
        <v>0</v>
      </c>
      <c r="E30" s="57">
        <f t="shared" si="5"/>
        <v>3.074182</v>
      </c>
      <c r="F30" s="41">
        <v>0</v>
      </c>
      <c r="G30" s="41">
        <v>0.193582</v>
      </c>
      <c r="H30" s="41">
        <v>0</v>
      </c>
      <c r="I30" s="41">
        <v>2.8805999999999998</v>
      </c>
      <c r="J30" s="41">
        <v>0</v>
      </c>
      <c r="K30" s="41">
        <v>0</v>
      </c>
      <c r="L30" s="41">
        <f t="shared" si="6"/>
        <v>0</v>
      </c>
      <c r="M30" s="59">
        <v>0</v>
      </c>
      <c r="N30" s="35"/>
      <c r="O30" s="1">
        <f>1.921888+1.152339</f>
        <v>3.074227</v>
      </c>
      <c r="P30" s="77">
        <f t="shared" si="7"/>
        <v>4.500000000007276E-5</v>
      </c>
    </row>
    <row r="31" spans="2:16" ht="21.75" customHeight="1">
      <c r="B31" s="33" t="s">
        <v>27</v>
      </c>
      <c r="C31" s="27" t="s">
        <v>26</v>
      </c>
      <c r="D31" s="58">
        <v>0</v>
      </c>
      <c r="E31" s="57">
        <f t="shared" si="5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6"/>
        <v>0</v>
      </c>
      <c r="M31" s="59">
        <v>0</v>
      </c>
      <c r="N31" s="35"/>
      <c r="P31" s="77">
        <f t="shared" si="7"/>
        <v>0</v>
      </c>
    </row>
    <row r="32" spans="2:16" ht="21.75" customHeight="1" thickBot="1">
      <c r="B32" s="32" t="s">
        <v>25</v>
      </c>
      <c r="C32" s="31" t="s">
        <v>24</v>
      </c>
      <c r="D32" s="60">
        <v>0</v>
      </c>
      <c r="E32" s="61">
        <f t="shared" si="5"/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f t="shared" si="6"/>
        <v>0</v>
      </c>
      <c r="M32" s="63">
        <v>0</v>
      </c>
      <c r="N32" s="40"/>
      <c r="P32" s="77">
        <f t="shared" si="7"/>
        <v>0</v>
      </c>
    </row>
    <row r="33" spans="2:16" s="36" customFormat="1" ht="21.75" customHeight="1">
      <c r="B33" s="39" t="s">
        <v>23</v>
      </c>
      <c r="C33" s="38" t="s">
        <v>22</v>
      </c>
      <c r="D33" s="64">
        <f>SUM(D34:D40)</f>
        <v>0</v>
      </c>
      <c r="E33" s="64">
        <f t="shared" ref="E33:M33" si="8">SUM(E34:E40)</f>
        <v>0</v>
      </c>
      <c r="F33" s="64">
        <f t="shared" si="8"/>
        <v>0</v>
      </c>
      <c r="G33" s="64">
        <f t="shared" si="8"/>
        <v>0</v>
      </c>
      <c r="H33" s="64">
        <f t="shared" si="8"/>
        <v>0</v>
      </c>
      <c r="I33" s="64">
        <f t="shared" si="8"/>
        <v>0</v>
      </c>
      <c r="J33" s="64">
        <f t="shared" si="8"/>
        <v>0</v>
      </c>
      <c r="K33" s="64">
        <f t="shared" si="8"/>
        <v>0</v>
      </c>
      <c r="L33" s="64">
        <f t="shared" si="8"/>
        <v>0</v>
      </c>
      <c r="M33" s="64">
        <f t="shared" si="8"/>
        <v>0</v>
      </c>
      <c r="N33" s="37"/>
      <c r="P33" s="77">
        <f t="shared" si="7"/>
        <v>0</v>
      </c>
    </row>
    <row r="34" spans="2:16" ht="21.75" customHeight="1">
      <c r="B34" s="33" t="s">
        <v>21</v>
      </c>
      <c r="C34" s="27" t="s">
        <v>20</v>
      </c>
      <c r="D34" s="58">
        <v>0</v>
      </c>
      <c r="E34" s="58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6" ht="21.75" customHeight="1">
      <c r="B35" s="33" t="s">
        <v>19</v>
      </c>
      <c r="C35" s="27" t="s">
        <v>18</v>
      </c>
      <c r="D35" s="58">
        <v>0</v>
      </c>
      <c r="E35" s="58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6" ht="21.75" customHeight="1">
      <c r="B36" s="34" t="s">
        <v>17</v>
      </c>
      <c r="C36" s="27" t="s">
        <v>16</v>
      </c>
      <c r="D36" s="58">
        <v>0</v>
      </c>
      <c r="E36" s="58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22"/>
    </row>
    <row r="37" spans="2:16" ht="21.75" customHeight="1">
      <c r="B37" s="34" t="s">
        <v>15</v>
      </c>
      <c r="C37" s="27" t="s">
        <v>14</v>
      </c>
      <c r="D37" s="58">
        <v>0</v>
      </c>
      <c r="E37" s="58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22"/>
    </row>
    <row r="38" spans="2:16" ht="21.75" customHeight="1">
      <c r="B38" s="33" t="s">
        <v>13</v>
      </c>
      <c r="C38" s="27" t="s">
        <v>12</v>
      </c>
      <c r="D38" s="58">
        <v>0</v>
      </c>
      <c r="E38" s="58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22"/>
    </row>
    <row r="39" spans="2:16" ht="21.75" customHeight="1">
      <c r="B39" s="33" t="s">
        <v>11</v>
      </c>
      <c r="C39" s="27" t="s">
        <v>10</v>
      </c>
      <c r="D39" s="58">
        <v>0</v>
      </c>
      <c r="E39" s="57">
        <f t="shared" ref="E39" si="9">G39+I39+K39+M39</f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22"/>
    </row>
    <row r="40" spans="2:16" ht="21.75" customHeight="1" thickBot="1">
      <c r="B40" s="32" t="s">
        <v>9</v>
      </c>
      <c r="C40" s="31" t="s">
        <v>8</v>
      </c>
      <c r="D40" s="60">
        <v>0</v>
      </c>
      <c r="E40" s="60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17"/>
    </row>
    <row r="41" spans="2:16" ht="21.75" customHeight="1">
      <c r="B41" s="30"/>
      <c r="C41" s="29" t="s">
        <v>7</v>
      </c>
      <c r="D41" s="67">
        <f>D33+D17</f>
        <v>11.152971000000001</v>
      </c>
      <c r="E41" s="67">
        <f t="shared" ref="E41:M41" si="10">E33+E17</f>
        <v>12.911949</v>
      </c>
      <c r="F41" s="67">
        <f t="shared" si="10"/>
        <v>2.7066730000000003</v>
      </c>
      <c r="G41" s="67">
        <f t="shared" si="10"/>
        <v>3.2806990000000003</v>
      </c>
      <c r="H41" s="67">
        <f t="shared" si="10"/>
        <v>2.7066730000000003</v>
      </c>
      <c r="I41" s="67">
        <f t="shared" si="10"/>
        <v>6.2928999999999995</v>
      </c>
      <c r="J41" s="67">
        <f t="shared" si="10"/>
        <v>2.7066730000000003</v>
      </c>
      <c r="K41" s="67">
        <f t="shared" si="10"/>
        <v>3.3383500000000002</v>
      </c>
      <c r="L41" s="67">
        <f t="shared" si="10"/>
        <v>3.0329520000000003</v>
      </c>
      <c r="M41" s="67">
        <f t="shared" si="10"/>
        <v>0</v>
      </c>
      <c r="N41" s="28"/>
    </row>
    <row r="42" spans="2:16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6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6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6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6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6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6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.75">
      <c r="C49" s="12" t="s">
        <v>1</v>
      </c>
      <c r="D49" s="11"/>
      <c r="E49" s="10"/>
      <c r="F49" s="79" t="s">
        <v>0</v>
      </c>
      <c r="G49" s="79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3">
    <mergeCell ref="B5:M5"/>
    <mergeCell ref="B14:B16"/>
    <mergeCell ref="C14:C16"/>
    <mergeCell ref="D14:M14"/>
    <mergeCell ref="B7:K7"/>
    <mergeCell ref="L7:N7"/>
    <mergeCell ref="N14:N16"/>
    <mergeCell ref="L15:M15"/>
    <mergeCell ref="F49:G49"/>
    <mergeCell ref="D15:E15"/>
    <mergeCell ref="F15:G15"/>
    <mergeCell ref="H15:I15"/>
    <mergeCell ref="J15:K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2020-11-10T08:31:18Z</dcterms:modified>
</cp:coreProperties>
</file>