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1кв истч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'11кв истч'!$A$1:$X$22</definedName>
    <definedName name="_xlnm.Print_Titles" localSheetId="0">'11кв истч'!$15:$20</definedName>
    <definedName name="_xlnm.Print_Area" localSheetId="0">'11кв истч'!$A$1:$X$92</definedName>
  </definedNames>
  <calcPr calcId="144525"/>
</workbook>
</file>

<file path=xl/calcChain.xml><?xml version="1.0" encoding="utf-8"?>
<calcChain xmlns="http://schemas.openxmlformats.org/spreadsheetml/2006/main">
  <c r="P80" i="4" l="1"/>
  <c r="Q80" i="4"/>
  <c r="R80" i="4"/>
  <c r="S80" i="4"/>
  <c r="V80" i="4"/>
  <c r="O80" i="4"/>
  <c r="L80" i="4"/>
  <c r="I80" i="4" s="1"/>
  <c r="E25" i="4"/>
  <c r="F25" i="4"/>
  <c r="H25" i="4"/>
  <c r="T68" i="4"/>
  <c r="U68" i="4" s="1"/>
  <c r="T69" i="4"/>
  <c r="U69" i="4" s="1"/>
  <c r="T70" i="4"/>
  <c r="U70" i="4" s="1"/>
  <c r="I70" i="4"/>
  <c r="I69" i="4"/>
  <c r="I68" i="4"/>
  <c r="L67" i="4"/>
  <c r="I67" i="4" s="1"/>
  <c r="P83" i="4"/>
  <c r="Q83" i="4"/>
  <c r="R83" i="4"/>
  <c r="S83" i="4"/>
  <c r="V83" i="4"/>
  <c r="W83" i="4"/>
  <c r="D69" i="4"/>
  <c r="N69" i="4" s="1"/>
  <c r="D70" i="4"/>
  <c r="N70" i="4" s="1"/>
  <c r="G87" i="4"/>
  <c r="G86" i="4"/>
  <c r="G85" i="4"/>
  <c r="G81" i="4"/>
  <c r="T81" i="4" s="1"/>
  <c r="D68" i="4"/>
  <c r="N68" i="4" s="1"/>
  <c r="G59" i="4"/>
  <c r="G58" i="4" s="1"/>
  <c r="G57" i="4" s="1"/>
  <c r="G56" i="4"/>
  <c r="G55" i="4" s="1"/>
  <c r="G54" i="4" s="1"/>
  <c r="G52" i="4"/>
  <c r="G26" i="4"/>
  <c r="G24" i="4"/>
  <c r="G22" i="4"/>
  <c r="D86" i="4"/>
  <c r="D53" i="4"/>
  <c r="C70" i="4"/>
  <c r="C69" i="4"/>
  <c r="C68" i="4"/>
  <c r="I86" i="4"/>
  <c r="G80" i="4" l="1"/>
  <c r="G25" i="4" s="1"/>
  <c r="G84" i="4"/>
  <c r="T80" i="4"/>
  <c r="U81" i="4"/>
  <c r="U80" i="4" s="1"/>
  <c r="D80" i="4"/>
  <c r="D25" i="4" s="1"/>
  <c r="D81" i="4"/>
  <c r="N81" i="4" s="1"/>
  <c r="N80" i="4" s="1"/>
  <c r="G83" i="4"/>
  <c r="G27" i="4" s="1"/>
  <c r="G51" i="4"/>
  <c r="G67" i="4"/>
  <c r="T86" i="4"/>
  <c r="U86" i="4" s="1"/>
  <c r="N86" i="4"/>
  <c r="O86" i="4" s="1"/>
  <c r="G66" i="4" l="1"/>
  <c r="G61" i="4" s="1"/>
  <c r="G50" i="4" s="1"/>
  <c r="G28" i="4" s="1"/>
  <c r="D67" i="4"/>
  <c r="G23" i="4" l="1"/>
  <c r="G21" i="4" s="1"/>
  <c r="D87" i="4" l="1"/>
  <c r="D85" i="4"/>
  <c r="D56" i="4"/>
  <c r="J25" i="4" l="1"/>
  <c r="K25" i="4"/>
  <c r="L25" i="4"/>
  <c r="I87" i="4"/>
  <c r="I85" i="4"/>
  <c r="I25" i="4"/>
  <c r="D34" i="4" l="1"/>
  <c r="I34" i="4"/>
  <c r="N34" i="4" l="1"/>
  <c r="T34" i="4"/>
  <c r="L55" i="4"/>
  <c r="I53" i="4"/>
  <c r="M28" i="4"/>
  <c r="I60" i="4"/>
  <c r="I59" i="4"/>
  <c r="D60" i="4"/>
  <c r="D59" i="4"/>
  <c r="I33" i="4"/>
  <c r="D32" i="4"/>
  <c r="D33" i="4"/>
  <c r="D31" i="4"/>
  <c r="D30" i="4" l="1"/>
  <c r="I56" i="4"/>
  <c r="I55" i="4" s="1"/>
  <c r="I54" i="4" s="1"/>
  <c r="E84" i="4"/>
  <c r="E83" i="4" s="1"/>
  <c r="F84" i="4"/>
  <c r="F83" i="4" s="1"/>
  <c r="H84" i="4"/>
  <c r="H83" i="4" s="1"/>
  <c r="I84" i="4"/>
  <c r="I83" i="4" s="1"/>
  <c r="J84" i="4"/>
  <c r="J83" i="4" s="1"/>
  <c r="K84" i="4"/>
  <c r="K83" i="4" s="1"/>
  <c r="L84" i="4"/>
  <c r="L83" i="4" s="1"/>
  <c r="M84" i="4"/>
  <c r="M83" i="4" s="1"/>
  <c r="E74" i="4"/>
  <c r="F74" i="4"/>
  <c r="H74" i="4"/>
  <c r="I74" i="4"/>
  <c r="J74" i="4"/>
  <c r="K74" i="4"/>
  <c r="L74" i="4"/>
  <c r="M74" i="4"/>
  <c r="D74" i="4"/>
  <c r="E66" i="4"/>
  <c r="E61" i="4" s="1"/>
  <c r="F66" i="4"/>
  <c r="H66" i="4"/>
  <c r="H61" i="4" s="1"/>
  <c r="I66" i="4"/>
  <c r="I61" i="4" s="1"/>
  <c r="J66" i="4"/>
  <c r="J61" i="4" s="1"/>
  <c r="K66" i="4"/>
  <c r="K61" i="4" s="1"/>
  <c r="L66" i="4"/>
  <c r="L61" i="4" s="1"/>
  <c r="M66" i="4"/>
  <c r="M61" i="4" s="1"/>
  <c r="F61" i="4"/>
  <c r="E58" i="4"/>
  <c r="E57" i="4" s="1"/>
  <c r="F58" i="4"/>
  <c r="F57" i="4" s="1"/>
  <c r="H58" i="4"/>
  <c r="H57" i="4" s="1"/>
  <c r="I58" i="4"/>
  <c r="I57" i="4" s="1"/>
  <c r="J58" i="4"/>
  <c r="J57" i="4" s="1"/>
  <c r="K58" i="4"/>
  <c r="K57" i="4" s="1"/>
  <c r="L58" i="4"/>
  <c r="L57" i="4" s="1"/>
  <c r="M58" i="4"/>
  <c r="M57" i="4" s="1"/>
  <c r="E55" i="4"/>
  <c r="E54" i="4" s="1"/>
  <c r="F55" i="4"/>
  <c r="F54" i="4" s="1"/>
  <c r="H55" i="4"/>
  <c r="H54" i="4" s="1"/>
  <c r="J55" i="4"/>
  <c r="J54" i="4" s="1"/>
  <c r="K55" i="4"/>
  <c r="K54" i="4" s="1"/>
  <c r="M55" i="4"/>
  <c r="M54" i="4" s="1"/>
  <c r="L54" i="4"/>
  <c r="E52" i="4"/>
  <c r="F52" i="4"/>
  <c r="H52" i="4"/>
  <c r="J52" i="4"/>
  <c r="K52" i="4"/>
  <c r="L52" i="4"/>
  <c r="M52" i="4"/>
  <c r="E47" i="4"/>
  <c r="F47" i="4"/>
  <c r="H47" i="4"/>
  <c r="I47" i="4"/>
  <c r="J47" i="4"/>
  <c r="K47" i="4"/>
  <c r="L47" i="4"/>
  <c r="M47" i="4"/>
  <c r="E38" i="4"/>
  <c r="F38" i="4"/>
  <c r="H38" i="4"/>
  <c r="I38" i="4"/>
  <c r="J38" i="4"/>
  <c r="K38" i="4"/>
  <c r="L38" i="4"/>
  <c r="M38" i="4"/>
  <c r="E35" i="4"/>
  <c r="F35" i="4"/>
  <c r="H35" i="4"/>
  <c r="I35" i="4"/>
  <c r="J35" i="4"/>
  <c r="K35" i="4"/>
  <c r="L35" i="4"/>
  <c r="M35" i="4"/>
  <c r="M30" i="4"/>
  <c r="E30" i="4"/>
  <c r="F30" i="4"/>
  <c r="H30" i="4"/>
  <c r="J30" i="4"/>
  <c r="K30" i="4"/>
  <c r="D47" i="4"/>
  <c r="D39" i="4"/>
  <c r="D38" i="4" s="1"/>
  <c r="D35" i="4"/>
  <c r="E27" i="4"/>
  <c r="D52" i="4"/>
  <c r="D58" i="4"/>
  <c r="D57" i="4" s="1"/>
  <c r="D66" i="4"/>
  <c r="D61" i="4" s="1"/>
  <c r="D84" i="4"/>
  <c r="D27" i="4" l="1"/>
  <c r="D83" i="4"/>
  <c r="F27" i="4"/>
  <c r="L27" i="4"/>
  <c r="T27" i="4" s="1"/>
  <c r="U27" i="4" s="1"/>
  <c r="H27" i="4"/>
  <c r="H51" i="4"/>
  <c r="H50" i="4" s="1"/>
  <c r="H23" i="4" s="1"/>
  <c r="J27" i="4"/>
  <c r="L51" i="4"/>
  <c r="L50" i="4" s="1"/>
  <c r="L23" i="4" s="1"/>
  <c r="J29" i="4"/>
  <c r="J22" i="4" s="1"/>
  <c r="H29" i="4"/>
  <c r="H22" i="4" s="1"/>
  <c r="F29" i="4"/>
  <c r="F22" i="4" s="1"/>
  <c r="K27" i="4"/>
  <c r="I27" i="4"/>
  <c r="N27" i="4" s="1"/>
  <c r="O27" i="4" s="1"/>
  <c r="J51" i="4"/>
  <c r="J50" i="4" s="1"/>
  <c r="J23" i="4" s="1"/>
  <c r="F51" i="4"/>
  <c r="F50" i="4" s="1"/>
  <c r="F23" i="4" s="1"/>
  <c r="M51" i="4"/>
  <c r="M50" i="4" s="1"/>
  <c r="M23" i="4" s="1"/>
  <c r="K51" i="4"/>
  <c r="K50" i="4" s="1"/>
  <c r="K23" i="4" s="1"/>
  <c r="E51" i="4"/>
  <c r="E50" i="4" s="1"/>
  <c r="E23" i="4" s="1"/>
  <c r="M29" i="4"/>
  <c r="M22" i="4" s="1"/>
  <c r="K29" i="4"/>
  <c r="K22" i="4" s="1"/>
  <c r="E29" i="4"/>
  <c r="E22" i="4" s="1"/>
  <c r="D29" i="4"/>
  <c r="D22" i="4" s="1"/>
  <c r="T33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O71" i="4"/>
  <c r="T71" i="4" s="1"/>
  <c r="P71" i="4"/>
  <c r="U71" i="4" s="1"/>
  <c r="Q71" i="4"/>
  <c r="R71" i="4"/>
  <c r="V71" i="4"/>
  <c r="O72" i="4"/>
  <c r="P72" i="4"/>
  <c r="U72" i="4" s="1"/>
  <c r="Q72" i="4"/>
  <c r="V72" i="4" s="1"/>
  <c r="R72" i="4"/>
  <c r="T72" i="4"/>
  <c r="O73" i="4"/>
  <c r="T73" i="4" s="1"/>
  <c r="P73" i="4"/>
  <c r="U73" i="4" s="1"/>
  <c r="Q73" i="4"/>
  <c r="V73" i="4" s="1"/>
  <c r="R73" i="4"/>
  <c r="O74" i="4"/>
  <c r="T74" i="4" s="1"/>
  <c r="P74" i="4"/>
  <c r="U74" i="4" s="1"/>
  <c r="Q74" i="4"/>
  <c r="V74" i="4" s="1"/>
  <c r="R74" i="4"/>
  <c r="O75" i="4"/>
  <c r="T75" i="4" s="1"/>
  <c r="P75" i="4"/>
  <c r="U75" i="4" s="1"/>
  <c r="Q75" i="4"/>
  <c r="R75" i="4"/>
  <c r="V75" i="4"/>
  <c r="O76" i="4"/>
  <c r="P76" i="4"/>
  <c r="U76" i="4" s="1"/>
  <c r="Q76" i="4"/>
  <c r="V76" i="4" s="1"/>
  <c r="R76" i="4"/>
  <c r="T76" i="4"/>
  <c r="O77" i="4"/>
  <c r="T77" i="4" s="1"/>
  <c r="P77" i="4"/>
  <c r="U77" i="4" s="1"/>
  <c r="Q77" i="4"/>
  <c r="R77" i="4"/>
  <c r="V77" i="4"/>
  <c r="O78" i="4"/>
  <c r="P78" i="4"/>
  <c r="U78" i="4" s="1"/>
  <c r="Q78" i="4"/>
  <c r="V78" i="4" s="1"/>
  <c r="R78" i="4"/>
  <c r="T78" i="4"/>
  <c r="O79" i="4"/>
  <c r="T79" i="4" s="1"/>
  <c r="P79" i="4"/>
  <c r="U79" i="4" s="1"/>
  <c r="Q79" i="4"/>
  <c r="R79" i="4"/>
  <c r="V79" i="4"/>
  <c r="O82" i="4"/>
  <c r="T82" i="4" s="1"/>
  <c r="P82" i="4"/>
  <c r="U82" i="4" s="1"/>
  <c r="Q82" i="4"/>
  <c r="R82" i="4"/>
  <c r="V82" i="4"/>
  <c r="N24" i="4"/>
  <c r="T24" i="4"/>
  <c r="N25" i="4"/>
  <c r="T25" i="4"/>
  <c r="N26" i="4"/>
  <c r="T26" i="4"/>
  <c r="N33" i="4"/>
  <c r="N35" i="4"/>
  <c r="N36" i="4"/>
  <c r="N37" i="4"/>
  <c r="N38" i="4"/>
  <c r="N39" i="4"/>
  <c r="N40" i="4"/>
  <c r="N41" i="4"/>
  <c r="N42" i="4"/>
  <c r="N43" i="4"/>
  <c r="N44" i="4"/>
  <c r="N45" i="4"/>
  <c r="N46" i="4"/>
  <c r="N48" i="4"/>
  <c r="N49" i="4"/>
  <c r="T52" i="4"/>
  <c r="T53" i="4"/>
  <c r="T54" i="4"/>
  <c r="U54" i="4" s="1"/>
  <c r="T55" i="4"/>
  <c r="U55" i="4" s="1"/>
  <c r="T56" i="4"/>
  <c r="U56" i="4" s="1"/>
  <c r="N57" i="4"/>
  <c r="O57" i="4" s="1"/>
  <c r="T57" i="4"/>
  <c r="U57" i="4" s="1"/>
  <c r="N58" i="4"/>
  <c r="O58" i="4" s="1"/>
  <c r="T58" i="4"/>
  <c r="U58" i="4" s="1"/>
  <c r="N59" i="4"/>
  <c r="O59" i="4" s="1"/>
  <c r="T59" i="4"/>
  <c r="U59" i="4" s="1"/>
  <c r="N60" i="4"/>
  <c r="T60" i="4"/>
  <c r="N61" i="4"/>
  <c r="T61" i="4"/>
  <c r="U61" i="4" s="1"/>
  <c r="N62" i="4"/>
  <c r="T62" i="4"/>
  <c r="N63" i="4"/>
  <c r="T63" i="4"/>
  <c r="N64" i="4"/>
  <c r="T64" i="4"/>
  <c r="N65" i="4"/>
  <c r="T65" i="4"/>
  <c r="N66" i="4"/>
  <c r="T66" i="4"/>
  <c r="U66" i="4" s="1"/>
  <c r="N67" i="4"/>
  <c r="T67" i="4"/>
  <c r="U67" i="4" s="1"/>
  <c r="N71" i="4"/>
  <c r="S71" i="4" s="1"/>
  <c r="N72" i="4"/>
  <c r="S72" i="4" s="1"/>
  <c r="N73" i="4"/>
  <c r="S73" i="4" s="1"/>
  <c r="N74" i="4"/>
  <c r="S74" i="4" s="1"/>
  <c r="N75" i="4"/>
  <c r="S75" i="4" s="1"/>
  <c r="N76" i="4"/>
  <c r="S76" i="4" s="1"/>
  <c r="N77" i="4"/>
  <c r="N78" i="4"/>
  <c r="S78" i="4" s="1"/>
  <c r="N79" i="4"/>
  <c r="S79" i="4" s="1"/>
  <c r="N82" i="4"/>
  <c r="S82" i="4" s="1"/>
  <c r="N84" i="4"/>
  <c r="T84" i="4"/>
  <c r="N85" i="4"/>
  <c r="O85" i="4" s="1"/>
  <c r="T85" i="4"/>
  <c r="U85" i="4" s="1"/>
  <c r="N87" i="4"/>
  <c r="O87" i="4" s="1"/>
  <c r="T87" i="4"/>
  <c r="U87" i="4" s="1"/>
  <c r="K21" i="4" l="1"/>
  <c r="K28" i="4" s="1"/>
  <c r="U84" i="4"/>
  <c r="U83" i="4" s="1"/>
  <c r="T83" i="4"/>
  <c r="O84" i="4"/>
  <c r="O83" i="4" s="1"/>
  <c r="N83" i="4"/>
  <c r="T23" i="4"/>
  <c r="U23" i="4" s="1"/>
  <c r="F21" i="4"/>
  <c r="F28" i="4" s="1"/>
  <c r="T51" i="4"/>
  <c r="U51" i="4" s="1"/>
  <c r="J21" i="4"/>
  <c r="J28" i="4" s="1"/>
  <c r="H21" i="4"/>
  <c r="H28" i="4" s="1"/>
  <c r="T50" i="4"/>
  <c r="U50" i="4" s="1"/>
  <c r="N47" i="4"/>
  <c r="E21" i="4"/>
  <c r="E28" i="4" s="1"/>
  <c r="E20" i="4"/>
  <c r="F20" i="4" s="1"/>
  <c r="G20" i="4" s="1"/>
  <c r="H20" i="4" s="1"/>
  <c r="I20" i="4" s="1"/>
  <c r="J20" i="4" s="1"/>
  <c r="K20" i="4" s="1"/>
  <c r="L20" i="4" s="1"/>
  <c r="M20" i="4" s="1"/>
  <c r="N20" i="4" s="1"/>
  <c r="O20" i="4" s="1"/>
  <c r="P20" i="4" s="1"/>
  <c r="Q20" i="4" s="1"/>
  <c r="R20" i="4" s="1"/>
  <c r="S20" i="4" s="1"/>
  <c r="T20" i="4" s="1"/>
  <c r="U20" i="4" s="1"/>
  <c r="V20" i="4" s="1"/>
  <c r="W20" i="4" s="1"/>
  <c r="X20" i="4" s="1"/>
  <c r="B20" i="4"/>
  <c r="I52" i="4" l="1"/>
  <c r="I51" i="4" s="1"/>
  <c r="N53" i="4"/>
  <c r="I50" i="4" l="1"/>
  <c r="N52" i="4"/>
  <c r="I23" i="4" l="1"/>
  <c r="N56" i="4" l="1"/>
  <c r="O56" i="4" s="1"/>
  <c r="D55" i="4"/>
  <c r="N55" i="4" s="1"/>
  <c r="O55" i="4" s="1"/>
  <c r="D54" i="4" l="1"/>
  <c r="D51" i="4" l="1"/>
  <c r="D50" i="4" s="1"/>
  <c r="N54" i="4"/>
  <c r="O54" i="4" s="1"/>
  <c r="N51" i="4" l="1"/>
  <c r="O51" i="4" s="1"/>
  <c r="N50" i="4" l="1"/>
  <c r="O50" i="4" s="1"/>
  <c r="D23" i="4"/>
  <c r="N23" i="4" l="1"/>
  <c r="O23" i="4" s="1"/>
  <c r="D21" i="4"/>
  <c r="D28" i="4" l="1"/>
  <c r="T31" i="4"/>
  <c r="T32" i="4"/>
  <c r="I32" i="4"/>
  <c r="N32" i="4" s="1"/>
  <c r="L30" i="4"/>
  <c r="T30" i="4" s="1"/>
  <c r="L29" i="4"/>
  <c r="L22" i="4" s="1"/>
  <c r="I31" i="4"/>
  <c r="N31" i="4" s="1"/>
  <c r="T22" i="4" l="1"/>
  <c r="L21" i="4"/>
  <c r="I30" i="4"/>
  <c r="T29" i="4"/>
  <c r="T21" i="4" l="1"/>
  <c r="U21" i="4" s="1"/>
  <c r="L28" i="4"/>
  <c r="T28" i="4" s="1"/>
  <c r="U28" i="4" s="1"/>
  <c r="N30" i="4"/>
  <c r="I29" i="4"/>
  <c r="N29" i="4" l="1"/>
  <c r="I22" i="4"/>
  <c r="I21" i="4" l="1"/>
  <c r="N22" i="4"/>
  <c r="N21" i="4" l="1"/>
  <c r="O21" i="4" s="1"/>
  <c r="I28" i="4"/>
  <c r="N28" i="4" s="1"/>
  <c r="O28" i="4" s="1"/>
</calcChain>
</file>

<file path=xl/sharedStrings.xml><?xml version="1.0" encoding="utf-8"?>
<sst xmlns="http://schemas.openxmlformats.org/spreadsheetml/2006/main" count="309" uniqueCount="168">
  <si>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</si>
  <si>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</si>
  <si>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</si>
  <si>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</si>
  <si>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</si>
  <si>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</si>
  <si>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</si>
  <si>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</si>
  <si>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</si>
  <si>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</si>
  <si>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</si>
  <si>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</si>
  <si>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</si>
  <si>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(год N)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</si>
  <si>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</si>
  <si>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</si>
  <si>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</si>
  <si>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</si>
  <si>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</si>
  <si>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</si>
  <si>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</si>
  <si>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</si>
  <si>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</si>
  <si>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</si>
  <si>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</si>
  <si>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</si>
  <si>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</si>
  <si>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</si>
  <si>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</si>
  <si>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</si>
  <si>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</si>
  <si>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</si>
  <si>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</si>
  <si>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</si>
  <si>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</si>
  <si>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</si>
  <si>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</si>
  <si>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</si>
  <si>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</si>
  <si>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</si>
  <si>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</si>
  <si>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</si>
  <si>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</si>
  <si>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</si>
  <si>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</si>
  <si>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</si>
  <si>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</si>
  <si>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</si>
  <si>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</si>
  <si>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</si>
  <si>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</si>
  <si>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</si>
  <si>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</si>
  <si>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</si>
  <si>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</si>
  <si>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</si>
  <si>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</si>
  <si>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</si>
  <si>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</si>
  <si>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</si>
  <si>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</si>
  <si>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</si>
  <si>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</si>
  <si>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</si>
  <si>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</si>
  <si>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</si>
  <si>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</si>
  <si>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</si>
  <si>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</si>
  <si>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</si>
  <si>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</si>
  <si>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</si>
  <si>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</si>
  <si>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</si>
  <si>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</si>
  <si>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</si>
  <si>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</si>
  <si>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</si>
  <si>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</si>
  <si>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</si>
  <si>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</si>
  <si>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</si>
  <si>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</si>
  <si>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</si>
  <si>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</si>
  <si>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</si>
  <si>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</si>
  <si>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</si>
  <si>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</si>
  <si>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</si>
  <si>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</si>
  <si>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</si>
  <si>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</si>
  <si>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</si>
  <si>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</si>
  <si>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</si>
  <si>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</si>
  <si>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</si>
  <si>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</si>
  <si>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</si>
  <si>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</si>
  <si>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</si>
  <si>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</si>
  <si>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</si>
  <si>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</si>
  <si>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</si>
  <si>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</si>
  <si>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</si>
  <si>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</si>
  <si>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</si>
  <si>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</si>
  <si>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</si>
  <si>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</si>
  <si>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</si>
  <si>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</si>
  <si>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</si>
  <si>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</si>
  <si>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</si>
  <si>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</si>
  <si>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</si>
  <si>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</si>
  <si>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</si>
  <si>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</si>
  <si>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</si>
  <si>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</si>
  <si>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</si>
  <si>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</si>
  <si>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</si>
  <si>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</si>
  <si>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</si>
  <si>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</si>
  <si>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</si>
  <si>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</si>
  <si>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</si>
  <si>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</si>
  <si>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</si>
  <si>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Генеральный директор</t>
  </si>
  <si>
    <t>Сироткин С.Л.</t>
  </si>
  <si>
    <t xml:space="preserve">Экономист 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</si>
  <si>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</si>
  <si>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</si>
  <si>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</si>
  <si>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</si>
  <si>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</si>
  <si>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</si>
  <si>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нд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</si>
  <si>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2020 год</t>
    </r>
  </si>
  <si>
    <t>Работы по установке узлов учета (выполнение 522ФЗ) с учетом внедрения АСКУЭ , в том числе:</t>
  </si>
  <si>
    <t>установка однофазных узлов учета</t>
  </si>
  <si>
    <t>установка трехфазных узлов учета</t>
  </si>
  <si>
    <t>замена трансформаторов тока в вводно-распределительных устройствах потребителей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</si>
  <si>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</si>
  <si>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</si>
  <si>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</si>
  <si>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</si>
  <si>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</si>
  <si>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</si>
  <si>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</si>
  <si>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</si>
  <si>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</si>
  <si>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</si>
  <si>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</si>
  <si>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</si>
  <si>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И.о. генерального директора</t>
  </si>
  <si>
    <t>В.В. Кудрявцев</t>
  </si>
  <si>
    <t xml:space="preserve">О.А. Софронова </t>
  </si>
  <si>
    <t>Утвержденные плановые значения показателей приведены в соответствии с   Постановлением Департамента энергетики и тарифов Ивановской области от «31» октября 2019 г. № 43-ип(э)/22
______________________________________________________________________________</t>
  </si>
  <si>
    <t>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</si>
</sst>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  <numFmt numFmtId="169" formatCode="0.000"/>
    <numFmt numFmtId="170" formatCode="#,##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6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9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6" applyNumberFormat="0" applyAlignment="0" applyProtection="0"/>
    <xf numFmtId="0" fontId="14" fillId="21" borderId="7" applyNumberFormat="0" applyAlignment="0" applyProtection="0"/>
    <xf numFmtId="0" fontId="15" fillId="21" borderId="6" applyNumberFormat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22" borderId="12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4" borderId="13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4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4" fillId="0" borderId="0"/>
  </cellStyleXfs>
  <cellXfs count="249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2" borderId="0" xfId="1" applyFont="1" applyFill="1" applyBorder="1" applyAlignment="1"/>
    <xf numFmtId="0" fontId="3" fillId="2" borderId="0" xfId="1" applyFont="1" applyFill="1" applyBorder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6" fillId="0" borderId="0" xfId="2" applyFont="1" applyAlignment="1">
      <alignment vertical="center"/>
    </xf>
    <xf numFmtId="0" fontId="3" fillId="0" borderId="0" xfId="1" applyFont="1"/>
    <xf numFmtId="0" fontId="6" fillId="0" borderId="0" xfId="2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8" fillId="0" borderId="0" xfId="2" applyFont="1" applyAlignment="1">
      <alignment vertical="center"/>
    </xf>
    <xf numFmtId="49" fontId="33" fillId="0" borderId="2" xfId="0" applyNumberFormat="1" applyFont="1" applyFill="1" applyBorder="1" applyAlignment="1">
      <alignment horizontal="left" vertical="center" wrapText="1"/>
    </xf>
    <xf numFmtId="49" fontId="33" fillId="26" borderId="2" xfId="0" applyNumberFormat="1" applyFont="1" applyFill="1" applyBorder="1" applyAlignment="1">
      <alignment horizontal="left" vertical="center" wrapText="1"/>
    </xf>
    <xf numFmtId="49" fontId="33" fillId="27" borderId="2" xfId="0" applyNumberFormat="1" applyFont="1" applyFill="1" applyBorder="1" applyAlignment="1">
      <alignment horizontal="left" vertical="center" wrapText="1"/>
    </xf>
    <xf numFmtId="49" fontId="33" fillId="28" borderId="2" xfId="0" applyNumberFormat="1" applyFont="1" applyFill="1" applyBorder="1" applyAlignment="1">
      <alignment horizontal="left" vertical="center" wrapText="1"/>
    </xf>
    <xf numFmtId="0" fontId="33" fillId="29" borderId="2" xfId="0" applyNumberFormat="1" applyFont="1" applyFill="1" applyBorder="1" applyAlignment="1">
      <alignment horizontal="left" vertical="center" wrapText="1"/>
    </xf>
    <xf numFmtId="0" fontId="34" fillId="2" borderId="2" xfId="2" applyNumberFormat="1" applyFont="1" applyFill="1" applyBorder="1" applyAlignment="1">
      <alignment horizontal="center" vertical="center"/>
    </xf>
    <xf numFmtId="49" fontId="33" fillId="29" borderId="2" xfId="0" applyNumberFormat="1" applyFont="1" applyFill="1" applyBorder="1" applyAlignment="1">
      <alignment horizontal="left" vertical="center" wrapText="1"/>
    </xf>
    <xf numFmtId="49" fontId="35" fillId="2" borderId="2" xfId="0" applyNumberFormat="1" applyFont="1" applyFill="1" applyBorder="1" applyAlignment="1">
      <alignment horizontal="left"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5" fillId="2" borderId="0" xfId="1" applyFont="1" applyFill="1"/>
    <xf numFmtId="167" fontId="3" fillId="2" borderId="2" xfId="1" applyNumberFormat="1" applyFont="1" applyFill="1" applyBorder="1" applyAlignment="1">
      <alignment horizontal="center" vertical="center" wrapText="1"/>
    </xf>
    <xf numFmtId="167" fontId="3" fillId="2" borderId="2" xfId="1" applyNumberFormat="1" applyFont="1" applyFill="1" applyBorder="1" applyAlignment="1">
      <alignment horizontal="center" vertical="center"/>
    </xf>
    <xf numFmtId="0" fontId="35" fillId="2" borderId="5" xfId="1" applyFont="1" applyFill="1" applyBorder="1" applyAlignment="1">
      <alignment horizontal="center" vertical="center" wrapText="1"/>
    </xf>
    <xf numFmtId="4" fontId="3" fillId="27" borderId="2" xfId="1" applyNumberFormat="1" applyFont="1" applyFill="1" applyBorder="1" applyAlignment="1">
      <alignment horizontal="center" vertical="center"/>
    </xf>
    <xf numFmtId="4" fontId="3" fillId="27" borderId="2" xfId="1" applyNumberFormat="1" applyFont="1" applyFill="1" applyBorder="1" applyAlignment="1">
      <alignment horizontal="center" vertical="center" wrapText="1"/>
    </xf>
    <xf numFmtId="0" fontId="3" fillId="27" borderId="2" xfId="1" applyFont="1" applyFill="1" applyBorder="1" applyAlignment="1">
      <alignment horizontal="center" vertical="center" wrapText="1"/>
    </xf>
    <xf numFmtId="0" fontId="3" fillId="27" borderId="0" xfId="1" applyFont="1" applyFill="1"/>
    <xf numFmtId="4" fontId="36" fillId="27" borderId="2" xfId="1" applyNumberFormat="1" applyFont="1" applyFill="1" applyBorder="1" applyAlignment="1">
      <alignment horizontal="center" vertical="center"/>
    </xf>
    <xf numFmtId="4" fontId="36" fillId="27" borderId="2" xfId="1" applyNumberFormat="1" applyFont="1" applyFill="1" applyBorder="1" applyAlignment="1">
      <alignment horizontal="center" vertical="center" wrapText="1"/>
    </xf>
    <xf numFmtId="167" fontId="36" fillId="27" borderId="2" xfId="1" applyNumberFormat="1" applyFont="1" applyFill="1" applyBorder="1" applyAlignment="1">
      <alignment horizontal="center" vertical="center" wrapText="1"/>
    </xf>
    <xf numFmtId="0" fontId="36" fillId="27" borderId="2" xfId="1" applyFont="1" applyFill="1" applyBorder="1" applyAlignment="1">
      <alignment horizontal="center" vertical="center" wrapText="1"/>
    </xf>
    <xf numFmtId="0" fontId="36" fillId="27" borderId="0" xfId="1" applyFont="1" applyFill="1"/>
    <xf numFmtId="4" fontId="36" fillId="2" borderId="2" xfId="1" applyNumberFormat="1" applyFont="1" applyFill="1" applyBorder="1" applyAlignment="1">
      <alignment horizontal="center" vertical="center"/>
    </xf>
    <xf numFmtId="167" fontId="36" fillId="2" borderId="2" xfId="1" applyNumberFormat="1" applyFont="1" applyFill="1" applyBorder="1" applyAlignment="1">
      <alignment horizontal="center" vertical="center"/>
    </xf>
    <xf numFmtId="4" fontId="36" fillId="2" borderId="2" xfId="1" applyNumberFormat="1" applyFont="1" applyFill="1" applyBorder="1" applyAlignment="1">
      <alignment horizontal="center" vertical="center" wrapText="1"/>
    </xf>
    <xf numFmtId="167" fontId="36" fillId="2" borderId="2" xfId="1" applyNumberFormat="1" applyFont="1" applyFill="1" applyBorder="1" applyAlignment="1">
      <alignment horizontal="center" vertical="center" wrapText="1"/>
    </xf>
    <xf numFmtId="0" fontId="36" fillId="2" borderId="2" xfId="1" applyFont="1" applyFill="1" applyBorder="1" applyAlignment="1">
      <alignment horizontal="center" vertical="center" wrapText="1"/>
    </xf>
    <xf numFmtId="0" fontId="36" fillId="2" borderId="0" xfId="1" applyFont="1" applyFill="1"/>
    <xf numFmtId="167" fontId="3" fillId="26" borderId="2" xfId="1" applyNumberFormat="1" applyFont="1" applyFill="1" applyBorder="1" applyAlignment="1">
      <alignment horizontal="center" vertical="center"/>
    </xf>
    <xf numFmtId="4" fontId="3" fillId="26" borderId="2" xfId="1" applyNumberFormat="1" applyFont="1" applyFill="1" applyBorder="1" applyAlignment="1">
      <alignment horizontal="center" vertical="center" wrapText="1"/>
    </xf>
    <xf numFmtId="0" fontId="3" fillId="26" borderId="2" xfId="1" applyFont="1" applyFill="1" applyBorder="1" applyAlignment="1">
      <alignment horizontal="center" vertical="center" wrapText="1"/>
    </xf>
    <xf numFmtId="0" fontId="3" fillId="26" borderId="0" xfId="1" applyFont="1" applyFill="1"/>
    <xf numFmtId="4" fontId="36" fillId="26" borderId="2" xfId="1" applyNumberFormat="1" applyFont="1" applyFill="1" applyBorder="1" applyAlignment="1">
      <alignment horizontal="center" vertical="center"/>
    </xf>
    <xf numFmtId="167" fontId="36" fillId="26" borderId="2" xfId="1" applyNumberFormat="1" applyFont="1" applyFill="1" applyBorder="1" applyAlignment="1">
      <alignment horizontal="center" vertical="center"/>
    </xf>
    <xf numFmtId="4" fontId="36" fillId="26" borderId="2" xfId="1" applyNumberFormat="1" applyFont="1" applyFill="1" applyBorder="1" applyAlignment="1">
      <alignment horizontal="center" vertical="center" wrapText="1"/>
    </xf>
    <xf numFmtId="167" fontId="36" fillId="26" borderId="2" xfId="1" applyNumberFormat="1" applyFont="1" applyFill="1" applyBorder="1" applyAlignment="1">
      <alignment horizontal="center" vertical="center" wrapText="1"/>
    </xf>
    <xf numFmtId="0" fontId="36" fillId="26" borderId="2" xfId="1" applyFont="1" applyFill="1" applyBorder="1" applyAlignment="1">
      <alignment horizontal="center" vertical="center" wrapText="1"/>
    </xf>
    <xf numFmtId="0" fontId="36" fillId="26" borderId="0" xfId="1" applyFont="1" applyFill="1"/>
    <xf numFmtId="4" fontId="3" fillId="28" borderId="2" xfId="1" applyNumberFormat="1" applyFont="1" applyFill="1" applyBorder="1" applyAlignment="1">
      <alignment horizontal="center" vertical="center"/>
    </xf>
    <xf numFmtId="167" fontId="3" fillId="28" borderId="2" xfId="1" applyNumberFormat="1" applyFont="1" applyFill="1" applyBorder="1" applyAlignment="1">
      <alignment horizontal="center" vertical="center"/>
    </xf>
    <xf numFmtId="4" fontId="3" fillId="28" borderId="2" xfId="1" applyNumberFormat="1" applyFont="1" applyFill="1" applyBorder="1" applyAlignment="1">
      <alignment horizontal="center" vertical="center" wrapText="1"/>
    </xf>
    <xf numFmtId="0" fontId="3" fillId="28" borderId="2" xfId="1" applyFont="1" applyFill="1" applyBorder="1" applyAlignment="1">
      <alignment horizontal="center" vertical="center" wrapText="1"/>
    </xf>
    <xf numFmtId="0" fontId="3" fillId="28" borderId="0" xfId="1" applyFont="1" applyFill="1"/>
    <xf numFmtId="4" fontId="36" fillId="25" borderId="2" xfId="1" applyNumberFormat="1" applyFont="1" applyFill="1" applyBorder="1" applyAlignment="1">
      <alignment horizontal="center" vertical="center"/>
    </xf>
    <xf numFmtId="4" fontId="36" fillId="25" borderId="2" xfId="1" applyNumberFormat="1" applyFont="1" applyFill="1" applyBorder="1" applyAlignment="1">
      <alignment horizontal="center" vertical="center" wrapText="1"/>
    </xf>
    <xf numFmtId="167" fontId="36" fillId="25" borderId="2" xfId="1" applyNumberFormat="1" applyFont="1" applyFill="1" applyBorder="1" applyAlignment="1">
      <alignment horizontal="center" vertical="center" wrapText="1"/>
    </xf>
    <xf numFmtId="0" fontId="36" fillId="25" borderId="2" xfId="1" applyFont="1" applyFill="1" applyBorder="1" applyAlignment="1">
      <alignment horizontal="center" vertical="center" wrapText="1"/>
    </xf>
    <xf numFmtId="0" fontId="36" fillId="25" borderId="0" xfId="1" applyFont="1" applyFill="1"/>
    <xf numFmtId="4" fontId="36" fillId="28" borderId="2" xfId="1" applyNumberFormat="1" applyFont="1" applyFill="1" applyBorder="1" applyAlignment="1">
      <alignment horizontal="center" vertical="center"/>
    </xf>
    <xf numFmtId="167" fontId="36" fillId="28" borderId="2" xfId="1" applyNumberFormat="1" applyFont="1" applyFill="1" applyBorder="1" applyAlignment="1">
      <alignment horizontal="center" vertical="center"/>
    </xf>
    <xf numFmtId="4" fontId="36" fillId="28" borderId="2" xfId="1" applyNumberFormat="1" applyFont="1" applyFill="1" applyBorder="1" applyAlignment="1">
      <alignment horizontal="center" vertical="center" wrapText="1"/>
    </xf>
    <xf numFmtId="0" fontId="36" fillId="28" borderId="2" xfId="1" applyFont="1" applyFill="1" applyBorder="1" applyAlignment="1">
      <alignment horizontal="center" vertical="center" wrapText="1"/>
    </xf>
    <xf numFmtId="0" fontId="36" fillId="28" borderId="0" xfId="1" applyFont="1" applyFill="1"/>
    <xf numFmtId="167" fontId="3" fillId="28" borderId="2" xfId="1" applyNumberFormat="1" applyFont="1" applyFill="1" applyBorder="1" applyAlignment="1">
      <alignment horizontal="center" vertical="center" wrapText="1"/>
    </xf>
    <xf numFmtId="4" fontId="36" fillId="29" borderId="2" xfId="1" applyNumberFormat="1" applyFont="1" applyFill="1" applyBorder="1" applyAlignment="1">
      <alignment horizontal="center" vertical="center"/>
    </xf>
    <xf numFmtId="4" fontId="36" fillId="29" borderId="2" xfId="1" applyNumberFormat="1" applyFont="1" applyFill="1" applyBorder="1" applyAlignment="1">
      <alignment horizontal="center" vertical="center" wrapText="1"/>
    </xf>
    <xf numFmtId="167" fontId="36" fillId="29" borderId="2" xfId="1" applyNumberFormat="1" applyFont="1" applyFill="1" applyBorder="1" applyAlignment="1">
      <alignment horizontal="center" vertical="center" wrapText="1"/>
    </xf>
    <xf numFmtId="0" fontId="36" fillId="29" borderId="2" xfId="1" applyFont="1" applyFill="1" applyBorder="1" applyAlignment="1">
      <alignment horizontal="center" vertical="center" wrapText="1"/>
    </xf>
    <xf numFmtId="0" fontId="36" fillId="29" borderId="0" xfId="1" applyFont="1" applyFill="1"/>
    <xf numFmtId="0" fontId="35" fillId="2" borderId="2" xfId="1" applyFont="1" applyFill="1" applyBorder="1" applyAlignment="1">
      <alignment horizontal="center" vertical="center" wrapText="1"/>
    </xf>
    <xf numFmtId="169" fontId="36" fillId="26" borderId="2" xfId="1" applyNumberFormat="1" applyFont="1" applyFill="1" applyBorder="1" applyAlignment="1">
      <alignment horizontal="center" vertical="center"/>
    </xf>
    <xf numFmtId="169" fontId="36" fillId="27" borderId="2" xfId="1" applyNumberFormat="1" applyFont="1" applyFill="1" applyBorder="1" applyAlignment="1">
      <alignment horizontal="center" vertical="center"/>
    </xf>
    <xf numFmtId="169" fontId="36" fillId="28" borderId="2" xfId="1" applyNumberFormat="1" applyFont="1" applyFill="1" applyBorder="1" applyAlignment="1">
      <alignment horizontal="center" vertical="center"/>
    </xf>
    <xf numFmtId="168" fontId="36" fillId="26" borderId="2" xfId="1" applyNumberFormat="1" applyFont="1" applyFill="1" applyBorder="1" applyAlignment="1">
      <alignment horizontal="center" vertical="center"/>
    </xf>
    <xf numFmtId="168" fontId="36" fillId="27" borderId="2" xfId="1" applyNumberFormat="1" applyFont="1" applyFill="1" applyBorder="1" applyAlignment="1">
      <alignment horizontal="center" vertical="center"/>
    </xf>
    <xf numFmtId="168" fontId="36" fillId="28" borderId="2" xfId="1" applyNumberFormat="1" applyFont="1" applyFill="1" applyBorder="1" applyAlignment="1">
      <alignment horizontal="center" vertical="center"/>
    </xf>
    <xf numFmtId="168" fontId="3" fillId="2" borderId="2" xfId="1" applyNumberFormat="1" applyFont="1" applyFill="1" applyBorder="1" applyAlignment="1">
      <alignment horizontal="center" vertical="center"/>
    </xf>
    <xf numFmtId="0" fontId="35" fillId="2" borderId="16" xfId="1" applyFont="1" applyFill="1" applyBorder="1" applyAlignment="1">
      <alignment horizontal="center" vertical="center" wrapText="1"/>
    </xf>
    <xf numFmtId="0" fontId="35" fillId="2" borderId="17" xfId="1" applyFont="1" applyFill="1" applyBorder="1" applyAlignment="1">
      <alignment horizontal="center" vertical="center" wrapText="1"/>
    </xf>
    <xf numFmtId="4" fontId="36" fillId="2" borderId="17" xfId="1" applyNumberFormat="1" applyFont="1" applyFill="1" applyBorder="1" applyAlignment="1">
      <alignment horizontal="center" vertical="center" wrapText="1"/>
    </xf>
    <xf numFmtId="4" fontId="3" fillId="27" borderId="17" xfId="1" applyNumberFormat="1" applyFont="1" applyFill="1" applyBorder="1" applyAlignment="1">
      <alignment horizontal="center" vertical="center"/>
    </xf>
    <xf numFmtId="4" fontId="36" fillId="2" borderId="21" xfId="1" applyNumberFormat="1" applyFont="1" applyFill="1" applyBorder="1" applyAlignment="1">
      <alignment horizontal="center" vertical="center" wrapText="1"/>
    </xf>
    <xf numFmtId="4" fontId="36" fillId="2" borderId="20" xfId="1" applyNumberFormat="1" applyFont="1" applyFill="1" applyBorder="1" applyAlignment="1">
      <alignment horizontal="center" vertical="center"/>
    </xf>
    <xf numFmtId="4" fontId="36" fillId="2" borderId="21" xfId="1" applyNumberFormat="1" applyFont="1" applyFill="1" applyBorder="1" applyAlignment="1">
      <alignment horizontal="center" vertical="center"/>
    </xf>
    <xf numFmtId="4" fontId="36" fillId="26" borderId="20" xfId="1" applyNumberFormat="1" applyFont="1" applyFill="1" applyBorder="1" applyAlignment="1">
      <alignment horizontal="center" vertical="center"/>
    </xf>
    <xf numFmtId="4" fontId="36" fillId="26" borderId="21" xfId="1" applyNumberFormat="1" applyFont="1" applyFill="1" applyBorder="1" applyAlignment="1">
      <alignment horizontal="center" vertical="center"/>
    </xf>
    <xf numFmtId="4" fontId="36" fillId="27" borderId="20" xfId="1" applyNumberFormat="1" applyFont="1" applyFill="1" applyBorder="1" applyAlignment="1">
      <alignment horizontal="center" vertical="center"/>
    </xf>
    <xf numFmtId="4" fontId="36" fillId="27" borderId="21" xfId="1" applyNumberFormat="1" applyFont="1" applyFill="1" applyBorder="1" applyAlignment="1">
      <alignment horizontal="center" vertical="center"/>
    </xf>
    <xf numFmtId="4" fontId="36" fillId="28" borderId="20" xfId="1" applyNumberFormat="1" applyFont="1" applyFill="1" applyBorder="1" applyAlignment="1">
      <alignment horizontal="center" vertical="center"/>
    </xf>
    <xf numFmtId="167" fontId="36" fillId="28" borderId="21" xfId="1" applyNumberFormat="1" applyFont="1" applyFill="1" applyBorder="1" applyAlignment="1">
      <alignment horizontal="center" vertical="center"/>
    </xf>
    <xf numFmtId="167" fontId="3" fillId="28" borderId="21" xfId="1" applyNumberFormat="1" applyFont="1" applyFill="1" applyBorder="1" applyAlignment="1">
      <alignment horizontal="center" vertical="center"/>
    </xf>
    <xf numFmtId="4" fontId="3" fillId="2" borderId="20" xfId="1" applyNumberFormat="1" applyFont="1" applyFill="1" applyBorder="1" applyAlignment="1">
      <alignment horizontal="center" vertical="center"/>
    </xf>
    <xf numFmtId="167" fontId="3" fillId="2" borderId="21" xfId="1" applyNumberFormat="1" applyFont="1" applyFill="1" applyBorder="1" applyAlignment="1">
      <alignment horizontal="center" vertical="center"/>
    </xf>
    <xf numFmtId="4" fontId="3" fillId="28" borderId="20" xfId="1" applyNumberFormat="1" applyFont="1" applyFill="1" applyBorder="1" applyAlignment="1">
      <alignment horizontal="center" vertical="center"/>
    </xf>
    <xf numFmtId="4" fontId="3" fillId="28" borderId="21" xfId="1" applyNumberFormat="1" applyFont="1" applyFill="1" applyBorder="1" applyAlignment="1">
      <alignment horizontal="center" vertical="center"/>
    </xf>
    <xf numFmtId="4" fontId="36" fillId="29" borderId="20" xfId="1" applyNumberFormat="1" applyFont="1" applyFill="1" applyBorder="1" applyAlignment="1">
      <alignment horizontal="center" vertical="center"/>
    </xf>
    <xf numFmtId="4" fontId="36" fillId="29" borderId="21" xfId="1" applyNumberFormat="1" applyFont="1" applyFill="1" applyBorder="1" applyAlignment="1">
      <alignment horizontal="center" vertical="center"/>
    </xf>
    <xf numFmtId="4" fontId="3" fillId="27" borderId="20" xfId="1" applyNumberFormat="1" applyFont="1" applyFill="1" applyBorder="1" applyAlignment="1">
      <alignment horizontal="center" vertical="center"/>
    </xf>
    <xf numFmtId="4" fontId="3" fillId="27" borderId="21" xfId="1" applyNumberFormat="1" applyFont="1" applyFill="1" applyBorder="1" applyAlignment="1">
      <alignment horizontal="center" vertical="center"/>
    </xf>
    <xf numFmtId="4" fontId="3" fillId="26" borderId="20" xfId="1" applyNumberFormat="1" applyFont="1" applyFill="1" applyBorder="1" applyAlignment="1">
      <alignment horizontal="center" vertical="center"/>
    </xf>
    <xf numFmtId="167" fontId="3" fillId="26" borderId="21" xfId="1" applyNumberFormat="1" applyFont="1" applyFill="1" applyBorder="1" applyAlignment="1">
      <alignment horizontal="center" vertical="center"/>
    </xf>
    <xf numFmtId="167" fontId="36" fillId="26" borderId="21" xfId="1" applyNumberFormat="1" applyFont="1" applyFill="1" applyBorder="1" applyAlignment="1">
      <alignment horizontal="center" vertical="center"/>
    </xf>
    <xf numFmtId="4" fontId="36" fillId="25" borderId="17" xfId="1" applyNumberFormat="1" applyFont="1" applyFill="1" applyBorder="1" applyAlignment="1">
      <alignment horizontal="center" vertical="center" wrapText="1"/>
    </xf>
    <xf numFmtId="4" fontId="36" fillId="26" borderId="17" xfId="1" applyNumberFormat="1" applyFont="1" applyFill="1" applyBorder="1" applyAlignment="1">
      <alignment horizontal="center" vertical="center" wrapText="1"/>
    </xf>
    <xf numFmtId="4" fontId="36" fillId="27" borderId="17" xfId="1" applyNumberFormat="1" applyFont="1" applyFill="1" applyBorder="1" applyAlignment="1">
      <alignment horizontal="center" vertical="center" wrapText="1"/>
    </xf>
    <xf numFmtId="4" fontId="36" fillId="28" borderId="17" xfId="1" applyNumberFormat="1" applyFont="1" applyFill="1" applyBorder="1" applyAlignment="1">
      <alignment horizontal="center" vertical="center" wrapText="1"/>
    </xf>
    <xf numFmtId="4" fontId="3" fillId="28" borderId="17" xfId="1" applyNumberFormat="1" applyFont="1" applyFill="1" applyBorder="1" applyAlignment="1">
      <alignment horizontal="center" vertical="center" wrapText="1"/>
    </xf>
    <xf numFmtId="4" fontId="3" fillId="2" borderId="17" xfId="1" applyNumberFormat="1" applyFont="1" applyFill="1" applyBorder="1" applyAlignment="1">
      <alignment horizontal="center" vertical="center" wrapText="1"/>
    </xf>
    <xf numFmtId="4" fontId="36" fillId="29" borderId="17" xfId="1" applyNumberFormat="1" applyFont="1" applyFill="1" applyBorder="1" applyAlignment="1">
      <alignment horizontal="center" vertical="center" wrapText="1"/>
    </xf>
    <xf numFmtId="4" fontId="3" fillId="27" borderId="17" xfId="1" applyNumberFormat="1" applyFont="1" applyFill="1" applyBorder="1" applyAlignment="1">
      <alignment horizontal="center" vertical="center" wrapText="1"/>
    </xf>
    <xf numFmtId="4" fontId="3" fillId="26" borderId="17" xfId="1" applyNumberFormat="1" applyFont="1" applyFill="1" applyBorder="1" applyAlignment="1">
      <alignment horizontal="center" vertical="center" wrapText="1"/>
    </xf>
    <xf numFmtId="167" fontId="36" fillId="2" borderId="21" xfId="1" applyNumberFormat="1" applyFont="1" applyFill="1" applyBorder="1" applyAlignment="1">
      <alignment horizontal="center" vertical="center" wrapText="1"/>
    </xf>
    <xf numFmtId="167" fontId="36" fillId="2" borderId="21" xfId="1" applyNumberFormat="1" applyFont="1" applyFill="1" applyBorder="1" applyAlignment="1">
      <alignment horizontal="center" vertical="center"/>
    </xf>
    <xf numFmtId="169" fontId="36" fillId="26" borderId="20" xfId="1" applyNumberFormat="1" applyFont="1" applyFill="1" applyBorder="1" applyAlignment="1">
      <alignment horizontal="center" vertical="center"/>
    </xf>
    <xf numFmtId="169" fontId="36" fillId="27" borderId="20" xfId="1" applyNumberFormat="1" applyFont="1" applyFill="1" applyBorder="1" applyAlignment="1">
      <alignment horizontal="center" vertical="center"/>
    </xf>
    <xf numFmtId="169" fontId="36" fillId="28" borderId="20" xfId="1" applyNumberFormat="1" applyFont="1" applyFill="1" applyBorder="1" applyAlignment="1">
      <alignment horizontal="center" vertical="center"/>
    </xf>
    <xf numFmtId="167" fontId="3" fillId="2" borderId="20" xfId="1" applyNumberFormat="1" applyFont="1" applyFill="1" applyBorder="1" applyAlignment="1">
      <alignment horizontal="center" vertical="center"/>
    </xf>
    <xf numFmtId="168" fontId="36" fillId="29" borderId="20" xfId="1" applyNumberFormat="1" applyFont="1" applyFill="1" applyBorder="1" applyAlignment="1">
      <alignment horizontal="center" vertical="center"/>
    </xf>
    <xf numFmtId="168" fontId="3" fillId="2" borderId="20" xfId="1" applyNumberFormat="1" applyFont="1" applyFill="1" applyBorder="1" applyAlignment="1">
      <alignment horizontal="center" vertical="center"/>
    </xf>
    <xf numFmtId="167" fontId="3" fillId="26" borderId="20" xfId="1" applyNumberFormat="1" applyFont="1" applyFill="1" applyBorder="1" applyAlignment="1">
      <alignment horizontal="center" vertical="center"/>
    </xf>
    <xf numFmtId="167" fontId="36" fillId="26" borderId="20" xfId="1" applyNumberFormat="1" applyFont="1" applyFill="1" applyBorder="1" applyAlignment="1">
      <alignment horizontal="center" vertical="center"/>
    </xf>
    <xf numFmtId="0" fontId="35" fillId="2" borderId="18" xfId="1" applyFont="1" applyFill="1" applyBorder="1" applyAlignment="1">
      <alignment horizontal="center" vertical="center" wrapText="1"/>
    </xf>
    <xf numFmtId="0" fontId="35" fillId="2" borderId="19" xfId="1" applyFont="1" applyFill="1" applyBorder="1" applyAlignment="1">
      <alignment horizontal="center" vertical="center" wrapText="1"/>
    </xf>
    <xf numFmtId="4" fontId="36" fillId="25" borderId="33" xfId="1" applyNumberFormat="1" applyFont="1" applyFill="1" applyBorder="1" applyAlignment="1">
      <alignment horizontal="center" vertical="center"/>
    </xf>
    <xf numFmtId="4" fontId="36" fillId="25" borderId="17" xfId="1" applyNumberFormat="1" applyFont="1" applyFill="1" applyBorder="1" applyAlignment="1">
      <alignment horizontal="center" vertical="center"/>
    </xf>
    <xf numFmtId="4" fontId="36" fillId="28" borderId="21" xfId="1" applyNumberFormat="1" applyFont="1" applyFill="1" applyBorder="1" applyAlignment="1">
      <alignment horizontal="center" vertical="center"/>
    </xf>
    <xf numFmtId="167" fontId="36" fillId="28" borderId="2" xfId="1" applyNumberFormat="1" applyFont="1" applyFill="1" applyBorder="1" applyAlignment="1">
      <alignment horizontal="center" vertical="center" wrapText="1"/>
    </xf>
    <xf numFmtId="168" fontId="3" fillId="28" borderId="2" xfId="1" applyNumberFormat="1" applyFont="1" applyFill="1" applyBorder="1" applyAlignment="1">
      <alignment horizontal="center" vertical="center"/>
    </xf>
    <xf numFmtId="170" fontId="3" fillId="28" borderId="20" xfId="1" applyNumberFormat="1" applyFont="1" applyFill="1" applyBorder="1" applyAlignment="1">
      <alignment horizontal="center" vertical="center"/>
    </xf>
    <xf numFmtId="170" fontId="3" fillId="28" borderId="2" xfId="1" applyNumberFormat="1" applyFont="1" applyFill="1" applyBorder="1" applyAlignment="1">
      <alignment horizontal="center" vertical="center"/>
    </xf>
    <xf numFmtId="170" fontId="3" fillId="2" borderId="20" xfId="1" applyNumberFormat="1" applyFont="1" applyFill="1" applyBorder="1" applyAlignment="1">
      <alignment horizontal="center" vertical="center"/>
    </xf>
    <xf numFmtId="170" fontId="3" fillId="2" borderId="2" xfId="1" applyNumberFormat="1" applyFont="1" applyFill="1" applyBorder="1" applyAlignment="1">
      <alignment horizontal="center" vertical="center"/>
    </xf>
    <xf numFmtId="168" fontId="36" fillId="2" borderId="2" xfId="1" applyNumberFormat="1" applyFont="1" applyFill="1" applyBorder="1" applyAlignment="1">
      <alignment horizontal="center" vertical="center" wrapText="1"/>
    </xf>
    <xf numFmtId="168" fontId="36" fillId="2" borderId="20" xfId="1" applyNumberFormat="1" applyFont="1" applyFill="1" applyBorder="1" applyAlignment="1">
      <alignment horizontal="center" vertical="center" wrapText="1"/>
    </xf>
    <xf numFmtId="168" fontId="36" fillId="2" borderId="2" xfId="1" applyNumberFormat="1" applyFont="1" applyFill="1" applyBorder="1" applyAlignment="1">
      <alignment horizontal="center" vertical="center"/>
    </xf>
    <xf numFmtId="168" fontId="36" fillId="2" borderId="20" xfId="1" applyNumberFormat="1" applyFont="1" applyFill="1" applyBorder="1" applyAlignment="1">
      <alignment horizontal="center" vertical="center"/>
    </xf>
    <xf numFmtId="169" fontId="3" fillId="28" borderId="2" xfId="1" applyNumberFormat="1" applyFont="1" applyFill="1" applyBorder="1" applyAlignment="1">
      <alignment horizontal="center" vertical="center"/>
    </xf>
    <xf numFmtId="169" fontId="3" fillId="28" borderId="20" xfId="1" applyNumberFormat="1" applyFont="1" applyFill="1" applyBorder="1" applyAlignment="1">
      <alignment horizontal="center" vertical="center"/>
    </xf>
    <xf numFmtId="0" fontId="4" fillId="2" borderId="0" xfId="42" applyFont="1" applyFill="1" applyBorder="1" applyAlignment="1">
      <alignment vertical="center"/>
    </xf>
    <xf numFmtId="0" fontId="4" fillId="2" borderId="0" xfId="1" applyFont="1" applyFill="1"/>
    <xf numFmtId="0" fontId="4" fillId="2" borderId="0" xfId="1" applyFont="1" applyFill="1" applyAlignment="1">
      <alignment horizontal="left"/>
    </xf>
    <xf numFmtId="0" fontId="35" fillId="2" borderId="21" xfId="1" applyFont="1" applyFill="1" applyBorder="1" applyAlignment="1">
      <alignment horizontal="center" vertical="center" wrapText="1"/>
    </xf>
    <xf numFmtId="49" fontId="32" fillId="0" borderId="20" xfId="2" applyNumberFormat="1" applyFont="1" applyFill="1" applyBorder="1" applyAlignment="1">
      <alignment horizontal="center" vertical="center"/>
    </xf>
    <xf numFmtId="0" fontId="36" fillId="2" borderId="21" xfId="1" applyFont="1" applyFill="1" applyBorder="1" applyAlignment="1">
      <alignment horizontal="center" vertical="center" wrapText="1"/>
    </xf>
    <xf numFmtId="49" fontId="32" fillId="25" borderId="20" xfId="2" applyNumberFormat="1" applyFont="1" applyFill="1" applyBorder="1" applyAlignment="1">
      <alignment horizontal="center" vertical="center"/>
    </xf>
    <xf numFmtId="49" fontId="32" fillId="26" borderId="20" xfId="2" applyNumberFormat="1" applyFont="1" applyFill="1" applyBorder="1" applyAlignment="1">
      <alignment horizontal="center" vertical="center"/>
    </xf>
    <xf numFmtId="49" fontId="32" fillId="27" borderId="20" xfId="2" applyNumberFormat="1" applyFont="1" applyFill="1" applyBorder="1" applyAlignment="1">
      <alignment horizontal="center" vertical="center"/>
    </xf>
    <xf numFmtId="49" fontId="32" fillId="28" borderId="20" xfId="2" applyNumberFormat="1" applyFont="1" applyFill="1" applyBorder="1" applyAlignment="1">
      <alignment horizontal="center" vertical="center"/>
    </xf>
    <xf numFmtId="169" fontId="3" fillId="2" borderId="20" xfId="1" applyNumberFormat="1" applyFont="1" applyFill="1" applyBorder="1" applyAlignment="1">
      <alignment horizontal="center" vertical="center"/>
    </xf>
    <xf numFmtId="169" fontId="3" fillId="2" borderId="2" xfId="1" applyNumberFormat="1" applyFont="1" applyFill="1" applyBorder="1" applyAlignment="1">
      <alignment horizontal="center" vertical="center"/>
    </xf>
    <xf numFmtId="4" fontId="36" fillId="2" borderId="33" xfId="1" applyNumberFormat="1" applyFont="1" applyFill="1" applyBorder="1" applyAlignment="1">
      <alignment horizontal="center" vertical="center"/>
    </xf>
    <xf numFmtId="4" fontId="36" fillId="2" borderId="17" xfId="1" applyNumberFormat="1" applyFont="1" applyFill="1" applyBorder="1" applyAlignment="1">
      <alignment horizontal="center" vertical="center"/>
    </xf>
    <xf numFmtId="49" fontId="34" fillId="2" borderId="2" xfId="2" applyNumberFormat="1" applyFont="1" applyFill="1" applyBorder="1" applyAlignment="1">
      <alignment horizontal="center" vertical="center"/>
    </xf>
    <xf numFmtId="49" fontId="32" fillId="28" borderId="2" xfId="2" applyNumberFormat="1" applyFont="1" applyFill="1" applyBorder="1" applyAlignment="1">
      <alignment horizontal="center" vertical="center"/>
    </xf>
    <xf numFmtId="49" fontId="32" fillId="29" borderId="2" xfId="2" applyNumberFormat="1" applyFont="1" applyFill="1" applyBorder="1" applyAlignment="1">
      <alignment horizontal="center" vertical="center"/>
    </xf>
    <xf numFmtId="0" fontId="32" fillId="29" borderId="2" xfId="2" applyNumberFormat="1" applyFont="1" applyFill="1" applyBorder="1" applyAlignment="1">
      <alignment horizontal="center" vertical="center"/>
    </xf>
    <xf numFmtId="0" fontId="35" fillId="2" borderId="2" xfId="580" applyFont="1" applyFill="1" applyBorder="1" applyAlignment="1">
      <alignment horizontal="left" vertical="center" wrapText="1"/>
    </xf>
    <xf numFmtId="49" fontId="32" fillId="27" borderId="2" xfId="2" applyNumberFormat="1" applyFont="1" applyFill="1" applyBorder="1" applyAlignment="1">
      <alignment horizontal="center" vertical="center"/>
    </xf>
    <xf numFmtId="0" fontId="35" fillId="0" borderId="2" xfId="580" applyFont="1" applyFill="1" applyBorder="1" applyAlignment="1">
      <alignment horizontal="left" vertical="center" wrapText="1" indent="1"/>
    </xf>
    <xf numFmtId="49" fontId="32" fillId="0" borderId="2" xfId="2" applyNumberFormat="1" applyFont="1" applyFill="1" applyBorder="1" applyAlignment="1">
      <alignment horizontal="center" vertical="center"/>
    </xf>
    <xf numFmtId="49" fontId="32" fillId="2" borderId="2" xfId="2" applyNumberFormat="1" applyFont="1" applyFill="1" applyBorder="1" applyAlignment="1">
      <alignment horizontal="center" vertical="center"/>
    </xf>
    <xf numFmtId="49" fontId="32" fillId="30" borderId="2" xfId="2" applyNumberFormat="1" applyFont="1" applyFill="1" applyBorder="1" applyAlignment="1">
      <alignment horizontal="center" vertical="center"/>
    </xf>
    <xf numFmtId="49" fontId="33" fillId="30" borderId="2" xfId="0" applyNumberFormat="1" applyFont="1" applyFill="1" applyBorder="1" applyAlignment="1">
      <alignment horizontal="left" vertical="center" wrapText="1"/>
    </xf>
    <xf numFmtId="49" fontId="32" fillId="26" borderId="2" xfId="2" applyNumberFormat="1" applyFont="1" applyFill="1" applyBorder="1" applyAlignment="1">
      <alignment horizontal="center" vertical="center"/>
    </xf>
    <xf numFmtId="0" fontId="32" fillId="26" borderId="2" xfId="2" applyNumberFormat="1" applyFont="1" applyFill="1" applyBorder="1" applyAlignment="1">
      <alignment horizontal="center" vertical="center"/>
    </xf>
    <xf numFmtId="0" fontId="36" fillId="2" borderId="21" xfId="1" applyFont="1" applyFill="1" applyBorder="1" applyAlignment="1">
      <alignment horizontal="center" vertical="center"/>
    </xf>
    <xf numFmtId="0" fontId="36" fillId="25" borderId="21" xfId="1" applyFont="1" applyFill="1" applyBorder="1" applyAlignment="1">
      <alignment horizontal="center" vertical="center"/>
    </xf>
    <xf numFmtId="0" fontId="36" fillId="26" borderId="21" xfId="1" applyFont="1" applyFill="1" applyBorder="1" applyAlignment="1">
      <alignment horizontal="center" vertical="center"/>
    </xf>
    <xf numFmtId="0" fontId="36" fillId="27" borderId="21" xfId="1" applyFont="1" applyFill="1" applyBorder="1" applyAlignment="1">
      <alignment horizontal="center" vertical="center"/>
    </xf>
    <xf numFmtId="0" fontId="36" fillId="28" borderId="21" xfId="1" applyFont="1" applyFill="1" applyBorder="1" applyAlignment="1">
      <alignment horizontal="center" vertical="center"/>
    </xf>
    <xf numFmtId="0" fontId="3" fillId="28" borderId="21" xfId="1" applyFont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center" vertical="center"/>
    </xf>
    <xf numFmtId="0" fontId="3" fillId="27" borderId="21" xfId="1" applyFont="1" applyFill="1" applyBorder="1" applyAlignment="1">
      <alignment horizontal="center" vertical="center"/>
    </xf>
    <xf numFmtId="0" fontId="36" fillId="29" borderId="21" xfId="1" applyFont="1" applyFill="1" applyBorder="1" applyAlignment="1">
      <alignment horizontal="center" vertical="center"/>
    </xf>
    <xf numFmtId="0" fontId="37" fillId="2" borderId="21" xfId="1" applyFont="1" applyFill="1" applyBorder="1" applyAlignment="1">
      <alignment horizontal="center" vertical="center" wrapText="1"/>
    </xf>
    <xf numFmtId="0" fontId="3" fillId="26" borderId="21" xfId="1" applyFont="1" applyFill="1" applyBorder="1" applyAlignment="1">
      <alignment horizontal="center" vertical="center"/>
    </xf>
    <xf numFmtId="49" fontId="5" fillId="25" borderId="2" xfId="0" applyNumberFormat="1" applyFont="1" applyFill="1" applyBorder="1" applyAlignment="1">
      <alignment horizontal="left" vertical="center" wrapText="1"/>
    </xf>
    <xf numFmtId="49" fontId="32" fillId="25" borderId="2" xfId="2" applyNumberFormat="1" applyFont="1" applyFill="1" applyBorder="1" applyAlignment="1">
      <alignment horizontal="center" vertical="center"/>
    </xf>
    <xf numFmtId="49" fontId="32" fillId="2" borderId="20" xfId="2" applyNumberFormat="1" applyFont="1" applyFill="1" applyBorder="1" applyAlignment="1">
      <alignment horizontal="center" vertical="center"/>
    </xf>
    <xf numFmtId="49" fontId="35" fillId="0" borderId="2" xfId="0" applyNumberFormat="1" applyFont="1" applyBorder="1" applyAlignment="1">
      <alignment horizontal="left" vertical="center" wrapText="1"/>
    </xf>
    <xf numFmtId="0" fontId="33" fillId="28" borderId="2" xfId="0" applyNumberFormat="1" applyFont="1" applyFill="1" applyBorder="1" applyAlignment="1">
      <alignment horizontal="left" vertical="center" wrapText="1"/>
    </xf>
    <xf numFmtId="0" fontId="32" fillId="28" borderId="2" xfId="2" applyNumberFormat="1" applyFont="1" applyFill="1" applyBorder="1" applyAlignment="1">
      <alignment horizontal="center" vertical="center"/>
    </xf>
    <xf numFmtId="0" fontId="35" fillId="2" borderId="2" xfId="0" applyNumberFormat="1" applyFont="1" applyFill="1" applyBorder="1" applyAlignment="1">
      <alignment horizontal="right" vertical="center" wrapText="1"/>
    </xf>
    <xf numFmtId="49" fontId="33" fillId="2" borderId="40" xfId="0" applyNumberFormat="1" applyFont="1" applyFill="1" applyBorder="1" applyAlignment="1">
      <alignment horizontal="left" vertical="center" wrapText="1"/>
    </xf>
    <xf numFmtId="0" fontId="32" fillId="2" borderId="3" xfId="2" applyNumberFormat="1" applyFont="1" applyFill="1" applyBorder="1" applyAlignment="1">
      <alignment horizontal="center" vertical="center"/>
    </xf>
    <xf numFmtId="49" fontId="39" fillId="26" borderId="2" xfId="0" applyNumberFormat="1" applyFont="1" applyFill="1" applyBorder="1" applyAlignment="1">
      <alignment horizontal="left" vertical="center" wrapText="1"/>
    </xf>
    <xf numFmtId="0" fontId="40" fillId="26" borderId="2" xfId="2" applyNumberFormat="1" applyFont="1" applyFill="1" applyBorder="1" applyAlignment="1">
      <alignment horizontal="center" vertical="center"/>
    </xf>
    <xf numFmtId="2" fontId="36" fillId="26" borderId="2" xfId="1" applyNumberFormat="1" applyFont="1" applyFill="1" applyBorder="1" applyAlignment="1">
      <alignment horizontal="center" vertical="center"/>
    </xf>
    <xf numFmtId="2" fontId="36" fillId="2" borderId="2" xfId="1" applyNumberFormat="1" applyFont="1" applyFill="1" applyBorder="1" applyAlignment="1">
      <alignment horizontal="center" vertical="center"/>
    </xf>
    <xf numFmtId="168" fontId="38" fillId="2" borderId="17" xfId="42" applyNumberFormat="1" applyFont="1" applyFill="1" applyBorder="1" applyAlignment="1">
      <alignment horizontal="center" vertical="center"/>
    </xf>
    <xf numFmtId="168" fontId="38" fillId="26" borderId="17" xfId="42" applyNumberFormat="1" applyFont="1" applyFill="1" applyBorder="1" applyAlignment="1">
      <alignment horizontal="center" vertical="center"/>
    </xf>
    <xf numFmtId="167" fontId="3" fillId="26" borderId="2" xfId="1" applyNumberFormat="1" applyFont="1" applyFill="1" applyBorder="1" applyAlignment="1">
      <alignment horizontal="center" vertical="center" wrapText="1"/>
    </xf>
    <xf numFmtId="4" fontId="36" fillId="26" borderId="33" xfId="1" applyNumberFormat="1" applyFont="1" applyFill="1" applyBorder="1" applyAlignment="1">
      <alignment horizontal="center" vertical="center"/>
    </xf>
    <xf numFmtId="4" fontId="36" fillId="26" borderId="17" xfId="1" applyNumberFormat="1" applyFont="1" applyFill="1" applyBorder="1" applyAlignment="1">
      <alignment horizontal="center" vertical="center"/>
    </xf>
    <xf numFmtId="168" fontId="36" fillId="27" borderId="20" xfId="1" applyNumberFormat="1" applyFont="1" applyFill="1" applyBorder="1" applyAlignment="1">
      <alignment horizontal="center" vertical="center"/>
    </xf>
    <xf numFmtId="1" fontId="3" fillId="28" borderId="2" xfId="1" applyNumberFormat="1" applyFont="1" applyFill="1" applyBorder="1" applyAlignment="1">
      <alignment horizontal="center" vertical="center" wrapText="1"/>
    </xf>
    <xf numFmtId="1" fontId="3" fillId="2" borderId="2" xfId="1" applyNumberFormat="1" applyFont="1" applyFill="1" applyBorder="1" applyAlignment="1">
      <alignment horizontal="center" vertical="center" wrapText="1"/>
    </xf>
    <xf numFmtId="168" fontId="36" fillId="26" borderId="20" xfId="1" applyNumberFormat="1" applyFont="1" applyFill="1" applyBorder="1" applyAlignment="1">
      <alignment horizontal="center" vertical="center"/>
    </xf>
    <xf numFmtId="168" fontId="36" fillId="26" borderId="21" xfId="1" applyNumberFormat="1" applyFont="1" applyFill="1" applyBorder="1" applyAlignment="1">
      <alignment horizontal="center" vertical="center"/>
    </xf>
    <xf numFmtId="0" fontId="41" fillId="2" borderId="0" xfId="43" applyFont="1" applyFill="1" applyAlignment="1">
      <alignment horizontal="right" wrapText="1"/>
    </xf>
    <xf numFmtId="0" fontId="41" fillId="2" borderId="0" xfId="1" applyFont="1" applyFill="1"/>
    <xf numFmtId="0" fontId="41" fillId="2" borderId="0" xfId="42" applyFont="1" applyFill="1" applyBorder="1" applyAlignment="1">
      <alignment vertical="center"/>
    </xf>
    <xf numFmtId="0" fontId="41" fillId="2" borderId="0" xfId="1" applyFont="1" applyFill="1" applyAlignment="1">
      <alignment horizontal="left"/>
    </xf>
    <xf numFmtId="0" fontId="41" fillId="2" borderId="0" xfId="43" applyFont="1" applyFill="1" applyAlignment="1">
      <alignment horizontal="center" vertical="center" wrapText="1"/>
    </xf>
    <xf numFmtId="0" fontId="41" fillId="2" borderId="0" xfId="43" applyFont="1" applyFill="1" applyAlignment="1">
      <alignment horizontal="left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5" fillId="2" borderId="34" xfId="1" applyFont="1" applyFill="1" applyBorder="1" applyAlignment="1">
      <alignment horizontal="center" vertical="center" wrapText="1"/>
    </xf>
    <xf numFmtId="0" fontId="35" fillId="2" borderId="20" xfId="1" applyFont="1" applyFill="1" applyBorder="1" applyAlignment="1">
      <alignment horizontal="center" vertical="center" wrapText="1"/>
    </xf>
    <xf numFmtId="0" fontId="35" fillId="2" borderId="22" xfId="1" applyFont="1" applyFill="1" applyBorder="1" applyAlignment="1">
      <alignment horizontal="center" vertical="center" wrapText="1"/>
    </xf>
    <xf numFmtId="0" fontId="35" fillId="2" borderId="35" xfId="1" applyFont="1" applyFill="1" applyBorder="1" applyAlignment="1">
      <alignment horizontal="center" vertical="center" wrapText="1"/>
    </xf>
    <xf numFmtId="0" fontId="35" fillId="2" borderId="2" xfId="1" applyFont="1" applyFill="1" applyBorder="1" applyAlignment="1">
      <alignment horizontal="center" vertical="center" wrapText="1"/>
    </xf>
    <xf numFmtId="0" fontId="35" fillId="2" borderId="23" xfId="1" applyFont="1" applyFill="1" applyBorder="1" applyAlignment="1">
      <alignment horizontal="center" vertical="center" wrapText="1"/>
    </xf>
    <xf numFmtId="0" fontId="35" fillId="2" borderId="28" xfId="1" applyFont="1" applyFill="1" applyBorder="1" applyAlignment="1">
      <alignment horizontal="center" vertical="center" wrapText="1"/>
    </xf>
    <xf numFmtId="0" fontId="35" fillId="2" borderId="4" xfId="1" applyFont="1" applyFill="1" applyBorder="1" applyAlignment="1">
      <alignment horizontal="center" vertical="center" wrapText="1"/>
    </xf>
    <xf numFmtId="0" fontId="35" fillId="2" borderId="15" xfId="1" applyFont="1" applyFill="1" applyBorder="1" applyAlignment="1">
      <alignment horizontal="center" vertical="center" wrapText="1"/>
    </xf>
    <xf numFmtId="0" fontId="35" fillId="2" borderId="39" xfId="1" applyFont="1" applyFill="1" applyBorder="1" applyAlignment="1">
      <alignment horizontal="center" vertical="center" wrapText="1"/>
    </xf>
    <xf numFmtId="0" fontId="35" fillId="2" borderId="36" xfId="1" applyFont="1" applyFill="1" applyBorder="1" applyAlignment="1">
      <alignment horizontal="center" vertical="center" wrapText="1"/>
    </xf>
    <xf numFmtId="0" fontId="35" fillId="2" borderId="37" xfId="1" applyFont="1" applyFill="1" applyBorder="1" applyAlignment="1">
      <alignment horizontal="center" vertical="center" wrapText="1"/>
    </xf>
    <xf numFmtId="0" fontId="35" fillId="2" borderId="17" xfId="1" applyFont="1" applyFill="1" applyBorder="1" applyAlignment="1">
      <alignment horizontal="center" vertical="center" wrapText="1"/>
    </xf>
    <xf numFmtId="0" fontId="35" fillId="2" borderId="21" xfId="1" applyFont="1" applyFill="1" applyBorder="1" applyAlignment="1">
      <alignment horizontal="center" vertical="center" wrapText="1"/>
    </xf>
    <xf numFmtId="0" fontId="35" fillId="2" borderId="3" xfId="1" applyFont="1" applyFill="1" applyBorder="1" applyAlignment="1">
      <alignment horizontal="center" vertical="center" wrapText="1"/>
    </xf>
    <xf numFmtId="0" fontId="35" fillId="2" borderId="38" xfId="1" applyFont="1" applyFill="1" applyBorder="1" applyAlignment="1">
      <alignment horizontal="center" vertical="center" wrapText="1"/>
    </xf>
    <xf numFmtId="0" fontId="35" fillId="2" borderId="24" xfId="1" applyFont="1" applyFill="1" applyBorder="1" applyAlignment="1">
      <alignment horizontal="center" vertical="center" wrapText="1"/>
    </xf>
    <xf numFmtId="0" fontId="35" fillId="2" borderId="25" xfId="1" applyFont="1" applyFill="1" applyBorder="1" applyAlignment="1">
      <alignment horizontal="center" vertical="center" wrapText="1"/>
    </xf>
    <xf numFmtId="0" fontId="35" fillId="2" borderId="26" xfId="1" applyFont="1" applyFill="1" applyBorder="1" applyAlignment="1">
      <alignment horizontal="center" vertical="center" wrapText="1"/>
    </xf>
    <xf numFmtId="0" fontId="35" fillId="2" borderId="2" xfId="3" applyFont="1" applyFill="1" applyBorder="1" applyAlignment="1">
      <alignment horizontal="center" vertical="center" wrapText="1"/>
    </xf>
    <xf numFmtId="0" fontId="35" fillId="2" borderId="31" xfId="1" applyFont="1" applyFill="1" applyBorder="1" applyAlignment="1">
      <alignment horizontal="center" vertical="center" wrapText="1"/>
    </xf>
    <xf numFmtId="0" fontId="35" fillId="2" borderId="28" xfId="3" applyFont="1" applyFill="1" applyBorder="1" applyAlignment="1">
      <alignment horizontal="center" vertical="center" wrapText="1"/>
    </xf>
    <xf numFmtId="0" fontId="35" fillId="2" borderId="31" xfId="3" applyFont="1" applyFill="1" applyBorder="1" applyAlignment="1">
      <alignment horizontal="center" vertical="center" wrapText="1"/>
    </xf>
    <xf numFmtId="0" fontId="35" fillId="2" borderId="27" xfId="1" applyFont="1" applyFill="1" applyBorder="1" applyAlignment="1">
      <alignment horizontal="center" vertical="center" wrapText="1"/>
    </xf>
    <xf numFmtId="0" fontId="35" fillId="2" borderId="30" xfId="1" applyFont="1" applyFill="1" applyBorder="1" applyAlignment="1">
      <alignment horizontal="center" vertical="center" wrapText="1"/>
    </xf>
    <xf numFmtId="0" fontId="35" fillId="2" borderId="29" xfId="1" applyFont="1" applyFill="1" applyBorder="1" applyAlignment="1">
      <alignment horizontal="center" vertical="center" wrapText="1"/>
    </xf>
    <xf numFmtId="0" fontId="35" fillId="2" borderId="32" xfId="1" applyFont="1" applyFill="1" applyBorder="1" applyAlignment="1">
      <alignment horizontal="center" vertical="center" wrapText="1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100"/>
  <sheetViews>
    <sheetView tabSelected="1" view="pageBreakPreview" topLeftCell="A69" zoomScale="80" zoomScaleSheetLayoutView="80" workbookViewId="0">
      <selection activeCell="L31" sqref="L31:L32"/>
    </sheetView>
  </sheetViews>
  <sheetFormatPr defaultColWidth="9.140625" defaultRowHeight="15.75" outlineLevelRow="2" x14ac:dyDescent="0.25"/>
  <cols>
    <col min="1" max="1" width="14.42578125" style="1" customWidth="1"/>
    <col min="2" max="2" width="43.42578125" style="1" customWidth="1"/>
    <col min="3" max="3" width="15.85546875" style="1" customWidth="1"/>
    <col min="4" max="4" width="14" style="1" customWidth="1"/>
    <col min="5" max="5" width="11" style="1" customWidth="1"/>
    <col min="6" max="6" width="11.7109375" style="1" customWidth="1"/>
    <col min="7" max="7" width="14.42578125" style="1" customWidth="1"/>
    <col min="8" max="8" width="12.140625" style="1" customWidth="1"/>
    <col min="9" max="10" width="13.5703125" style="1" customWidth="1"/>
    <col min="11" max="11" width="11" style="1" customWidth="1"/>
    <col min="12" max="12" width="14.28515625" style="1" customWidth="1"/>
    <col min="13" max="13" width="10.85546875" style="1" customWidth="1"/>
    <col min="14" max="14" width="11.85546875" style="1" customWidth="1"/>
    <col min="15" max="15" width="11.5703125" style="1" customWidth="1"/>
    <col min="16" max="16" width="10.7109375" style="1" customWidth="1"/>
    <col min="17" max="17" width="7.140625" style="1" customWidth="1"/>
    <col min="18" max="18" width="10" style="1" customWidth="1"/>
    <col min="19" max="19" width="5.7109375" style="1" customWidth="1"/>
    <col min="20" max="20" width="12" style="1" customWidth="1"/>
    <col min="21" max="21" width="8.7109375" style="1" customWidth="1"/>
    <col min="22" max="22" width="10" style="1" customWidth="1"/>
    <col min="23" max="23" width="6.140625" style="1" customWidth="1"/>
    <col min="24" max="24" width="15.8554687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29" ht="18.75" x14ac:dyDescent="0.25">
      <c r="X1" s="2" t="s">
        <v>0</v>
      </c>
    </row>
    <row r="2" spans="1:29" ht="18.75" x14ac:dyDescent="0.3">
      <c r="X2" s="3" t="s">
        <v>1</v>
      </c>
    </row>
    <row r="3" spans="1:29" ht="18.75" x14ac:dyDescent="0.3">
      <c r="X3" s="4" t="s">
        <v>2</v>
      </c>
    </row>
    <row r="4" spans="1:29" s="6" customFormat="1" ht="18.75" x14ac:dyDescent="0.3">
      <c r="A4" s="216" t="s">
        <v>3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5"/>
      <c r="Z4" s="5"/>
      <c r="AA4" s="5"/>
      <c r="AB4" s="5"/>
      <c r="AC4" s="5"/>
    </row>
    <row r="5" spans="1:29" s="8" customFormat="1" ht="18.75" customHeight="1" x14ac:dyDescent="0.3">
      <c r="A5" s="217" t="s">
        <v>167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7"/>
      <c r="V5" s="7"/>
      <c r="W5" s="7"/>
    </row>
    <row r="6" spans="1:29" s="8" customFormat="1" ht="18.75" x14ac:dyDescent="0.3">
      <c r="A6" s="9"/>
      <c r="B6" s="9"/>
      <c r="C6" s="9"/>
      <c r="D6" s="10"/>
      <c r="E6" s="10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9" s="8" customFormat="1" ht="18.75" customHeight="1" x14ac:dyDescent="0.3">
      <c r="A7" s="218" t="s">
        <v>4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7"/>
      <c r="V7" s="7"/>
    </row>
    <row r="8" spans="1:29" s="12" customFormat="1" x14ac:dyDescent="0.25">
      <c r="A8" s="219" t="s">
        <v>5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11"/>
      <c r="V8" s="11"/>
    </row>
    <row r="9" spans="1:29" s="12" customFormat="1" x14ac:dyDescent="0.25">
      <c r="A9" s="13"/>
      <c r="B9" s="13"/>
      <c r="C9" s="13"/>
      <c r="D9" s="14"/>
      <c r="E9" s="14"/>
      <c r="F9" s="14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3"/>
      <c r="T9" s="13"/>
      <c r="U9" s="13"/>
      <c r="V9" s="13"/>
    </row>
    <row r="10" spans="1:29" s="12" customFormat="1" ht="18.75" x14ac:dyDescent="0.3">
      <c r="A10" s="220" t="s">
        <v>146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15"/>
      <c r="V10" s="15"/>
    </row>
    <row r="11" spans="1:29" s="12" customFormat="1" ht="18.75" x14ac:dyDescent="0.3">
      <c r="D11" s="1"/>
      <c r="E11" s="1"/>
      <c r="F11" s="1"/>
      <c r="Q11" s="1"/>
      <c r="V11" s="4"/>
    </row>
    <row r="12" spans="1:29" s="12" customFormat="1" ht="49.5" customHeight="1" x14ac:dyDescent="0.25">
      <c r="A12" s="214" t="s">
        <v>166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16"/>
      <c r="V12" s="16"/>
    </row>
    <row r="13" spans="1:29" s="12" customFormat="1" x14ac:dyDescent="0.25">
      <c r="A13" s="219" t="s">
        <v>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11"/>
      <c r="V13" s="11"/>
    </row>
    <row r="14" spans="1:29" ht="16.5" thickBot="1" x14ac:dyDescent="0.3">
      <c r="A14" s="221"/>
      <c r="B14" s="221"/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</row>
    <row r="15" spans="1:29" s="28" customFormat="1" ht="30.75" customHeight="1" x14ac:dyDescent="0.2">
      <c r="A15" s="222" t="s">
        <v>7</v>
      </c>
      <c r="B15" s="225" t="s">
        <v>8</v>
      </c>
      <c r="C15" s="228" t="s">
        <v>9</v>
      </c>
      <c r="D15" s="225" t="s">
        <v>10</v>
      </c>
      <c r="E15" s="225"/>
      <c r="F15" s="225"/>
      <c r="G15" s="225"/>
      <c r="H15" s="225"/>
      <c r="I15" s="225"/>
      <c r="J15" s="225"/>
      <c r="K15" s="225"/>
      <c r="L15" s="225"/>
      <c r="M15" s="232"/>
      <c r="N15" s="233" t="s">
        <v>11</v>
      </c>
      <c r="O15" s="225"/>
      <c r="P15" s="225"/>
      <c r="Q15" s="225"/>
      <c r="R15" s="225"/>
      <c r="S15" s="225"/>
      <c r="T15" s="225"/>
      <c r="U15" s="225"/>
      <c r="V15" s="225"/>
      <c r="W15" s="225"/>
      <c r="X15" s="232" t="s">
        <v>12</v>
      </c>
    </row>
    <row r="16" spans="1:29" s="28" customFormat="1" ht="30.75" customHeight="1" thickBot="1" x14ac:dyDescent="0.25">
      <c r="A16" s="223"/>
      <c r="B16" s="226"/>
      <c r="C16" s="229"/>
      <c r="D16" s="236" t="s">
        <v>13</v>
      </c>
      <c r="E16" s="236"/>
      <c r="F16" s="236"/>
      <c r="G16" s="236"/>
      <c r="H16" s="236"/>
      <c r="I16" s="236"/>
      <c r="J16" s="236"/>
      <c r="K16" s="236"/>
      <c r="L16" s="236"/>
      <c r="M16" s="237"/>
      <c r="N16" s="234"/>
      <c r="O16" s="226"/>
      <c r="P16" s="226"/>
      <c r="Q16" s="226"/>
      <c r="R16" s="226"/>
      <c r="S16" s="226"/>
      <c r="T16" s="226"/>
      <c r="U16" s="226"/>
      <c r="V16" s="226"/>
      <c r="W16" s="226"/>
      <c r="X16" s="235"/>
    </row>
    <row r="17" spans="1:24" s="28" customFormat="1" ht="23.25" customHeight="1" thickBot="1" x14ac:dyDescent="0.25">
      <c r="A17" s="223"/>
      <c r="B17" s="226"/>
      <c r="C17" s="230"/>
      <c r="D17" s="238" t="s">
        <v>14</v>
      </c>
      <c r="E17" s="239"/>
      <c r="F17" s="239"/>
      <c r="G17" s="239"/>
      <c r="H17" s="240"/>
      <c r="I17" s="238" t="s">
        <v>15</v>
      </c>
      <c r="J17" s="239"/>
      <c r="K17" s="239"/>
      <c r="L17" s="239"/>
      <c r="M17" s="240"/>
      <c r="N17" s="234" t="s">
        <v>16</v>
      </c>
      <c r="O17" s="226"/>
      <c r="P17" s="226" t="s">
        <v>17</v>
      </c>
      <c r="Q17" s="226"/>
      <c r="R17" s="241" t="s">
        <v>18</v>
      </c>
      <c r="S17" s="241"/>
      <c r="T17" s="226" t="s">
        <v>19</v>
      </c>
      <c r="U17" s="226"/>
      <c r="V17" s="226" t="s">
        <v>20</v>
      </c>
      <c r="W17" s="226"/>
      <c r="X17" s="235"/>
    </row>
    <row r="18" spans="1:24" s="28" customFormat="1" ht="78" customHeight="1" x14ac:dyDescent="0.2">
      <c r="A18" s="223"/>
      <c r="B18" s="226"/>
      <c r="C18" s="230"/>
      <c r="D18" s="245" t="s">
        <v>16</v>
      </c>
      <c r="E18" s="228" t="s">
        <v>17</v>
      </c>
      <c r="F18" s="243" t="s">
        <v>18</v>
      </c>
      <c r="G18" s="228" t="s">
        <v>19</v>
      </c>
      <c r="H18" s="247" t="s">
        <v>20</v>
      </c>
      <c r="I18" s="245" t="s">
        <v>21</v>
      </c>
      <c r="J18" s="228" t="s">
        <v>17</v>
      </c>
      <c r="K18" s="243" t="s">
        <v>18</v>
      </c>
      <c r="L18" s="228" t="s">
        <v>19</v>
      </c>
      <c r="M18" s="247" t="s">
        <v>20</v>
      </c>
      <c r="N18" s="234"/>
      <c r="O18" s="226"/>
      <c r="P18" s="226"/>
      <c r="Q18" s="226"/>
      <c r="R18" s="241"/>
      <c r="S18" s="241"/>
      <c r="T18" s="226"/>
      <c r="U18" s="226"/>
      <c r="V18" s="226"/>
      <c r="W18" s="226"/>
      <c r="X18" s="235"/>
    </row>
    <row r="19" spans="1:24" s="28" customFormat="1" ht="54" customHeight="1" thickBot="1" x14ac:dyDescent="0.25">
      <c r="A19" s="224"/>
      <c r="B19" s="227"/>
      <c r="C19" s="231"/>
      <c r="D19" s="246"/>
      <c r="E19" s="242"/>
      <c r="F19" s="244"/>
      <c r="G19" s="242"/>
      <c r="H19" s="248"/>
      <c r="I19" s="246"/>
      <c r="J19" s="242"/>
      <c r="K19" s="244"/>
      <c r="L19" s="242"/>
      <c r="M19" s="248"/>
      <c r="N19" s="87" t="s">
        <v>22</v>
      </c>
      <c r="O19" s="78" t="s">
        <v>23</v>
      </c>
      <c r="P19" s="78" t="s">
        <v>22</v>
      </c>
      <c r="Q19" s="78" t="s">
        <v>23</v>
      </c>
      <c r="R19" s="78" t="s">
        <v>22</v>
      </c>
      <c r="S19" s="78" t="s">
        <v>23</v>
      </c>
      <c r="T19" s="78" t="s">
        <v>22</v>
      </c>
      <c r="U19" s="78" t="s">
        <v>23</v>
      </c>
      <c r="V19" s="78" t="s">
        <v>22</v>
      </c>
      <c r="W19" s="78" t="s">
        <v>23</v>
      </c>
      <c r="X19" s="235"/>
    </row>
    <row r="20" spans="1:24" s="28" customFormat="1" ht="23.25" customHeight="1" x14ac:dyDescent="0.2">
      <c r="A20" s="130">
        <v>1</v>
      </c>
      <c r="B20" s="31">
        <f>A20+1</f>
        <v>2</v>
      </c>
      <c r="C20" s="86">
        <v>3</v>
      </c>
      <c r="D20" s="130">
        <v>4</v>
      </c>
      <c r="E20" s="31">
        <f t="shared" ref="E20:X20" si="0">D20+1</f>
        <v>5</v>
      </c>
      <c r="F20" s="31">
        <f t="shared" si="0"/>
        <v>6</v>
      </c>
      <c r="G20" s="31">
        <f t="shared" si="0"/>
        <v>7</v>
      </c>
      <c r="H20" s="131">
        <f t="shared" si="0"/>
        <v>8</v>
      </c>
      <c r="I20" s="130">
        <f t="shared" si="0"/>
        <v>9</v>
      </c>
      <c r="J20" s="31">
        <f t="shared" si="0"/>
        <v>10</v>
      </c>
      <c r="K20" s="31">
        <f t="shared" si="0"/>
        <v>11</v>
      </c>
      <c r="L20" s="31">
        <f t="shared" si="0"/>
        <v>12</v>
      </c>
      <c r="M20" s="131">
        <f t="shared" si="0"/>
        <v>13</v>
      </c>
      <c r="N20" s="87">
        <f t="shared" si="0"/>
        <v>14</v>
      </c>
      <c r="O20" s="78">
        <f t="shared" si="0"/>
        <v>15</v>
      </c>
      <c r="P20" s="78">
        <f t="shared" si="0"/>
        <v>16</v>
      </c>
      <c r="Q20" s="78">
        <f t="shared" si="0"/>
        <v>17</v>
      </c>
      <c r="R20" s="78">
        <f t="shared" si="0"/>
        <v>18</v>
      </c>
      <c r="S20" s="78">
        <f t="shared" si="0"/>
        <v>19</v>
      </c>
      <c r="T20" s="78">
        <f t="shared" si="0"/>
        <v>20</v>
      </c>
      <c r="U20" s="78">
        <f t="shared" si="0"/>
        <v>21</v>
      </c>
      <c r="V20" s="78">
        <f t="shared" si="0"/>
        <v>22</v>
      </c>
      <c r="W20" s="78">
        <f t="shared" si="0"/>
        <v>23</v>
      </c>
      <c r="X20" s="150">
        <f t="shared" si="0"/>
        <v>24</v>
      </c>
    </row>
    <row r="21" spans="1:24" s="46" customFormat="1" ht="36" customHeight="1" x14ac:dyDescent="0.25">
      <c r="A21" s="151" t="s">
        <v>25</v>
      </c>
      <c r="B21" s="17" t="s">
        <v>24</v>
      </c>
      <c r="C21" s="168" t="s">
        <v>26</v>
      </c>
      <c r="D21" s="142">
        <f>SUM(D22:D27)</f>
        <v>13.383479999999999</v>
      </c>
      <c r="E21" s="141">
        <f t="shared" ref="E21:L21" si="1">SUM(E22:E27)</f>
        <v>0</v>
      </c>
      <c r="F21" s="141">
        <f t="shared" si="1"/>
        <v>0</v>
      </c>
      <c r="G21" s="141">
        <f t="shared" ref="G21" si="2">SUM(G22:G27)</f>
        <v>13.383479999999999</v>
      </c>
      <c r="H21" s="90">
        <f t="shared" si="1"/>
        <v>0</v>
      </c>
      <c r="I21" s="142">
        <f>SUM(I22:I27)</f>
        <v>9.6245259999999995</v>
      </c>
      <c r="J21" s="43">
        <f t="shared" si="1"/>
        <v>0</v>
      </c>
      <c r="K21" s="43">
        <f t="shared" si="1"/>
        <v>0</v>
      </c>
      <c r="L21" s="141">
        <f t="shared" si="1"/>
        <v>9.6245259999999995</v>
      </c>
      <c r="M21" s="120">
        <v>0</v>
      </c>
      <c r="N21" s="88">
        <f>D21-I21</f>
        <v>3.7589539999999992</v>
      </c>
      <c r="O21" s="44">
        <f>N21/D21*100</f>
        <v>28.08652159229139</v>
      </c>
      <c r="P21" s="45">
        <v>0</v>
      </c>
      <c r="Q21" s="45">
        <v>0</v>
      </c>
      <c r="R21" s="45">
        <v>0</v>
      </c>
      <c r="S21" s="45">
        <v>0</v>
      </c>
      <c r="T21" s="43">
        <f>G21-L21</f>
        <v>3.7589539999999992</v>
      </c>
      <c r="U21" s="44">
        <f>T21/G21*100</f>
        <v>28.08652159229139</v>
      </c>
      <c r="V21" s="45">
        <v>0</v>
      </c>
      <c r="W21" s="45">
        <v>0</v>
      </c>
      <c r="X21" s="152" t="s">
        <v>145</v>
      </c>
    </row>
    <row r="22" spans="1:24" s="46" customFormat="1" ht="19.5" customHeight="1" x14ac:dyDescent="0.25">
      <c r="A22" s="151" t="s">
        <v>27</v>
      </c>
      <c r="B22" s="17" t="s">
        <v>28</v>
      </c>
      <c r="C22" s="168" t="s">
        <v>26</v>
      </c>
      <c r="D22" s="142">
        <f>D29</f>
        <v>0</v>
      </c>
      <c r="E22" s="141">
        <f t="shared" ref="E22:L22" si="3">E29</f>
        <v>0</v>
      </c>
      <c r="F22" s="141">
        <f t="shared" si="3"/>
        <v>0</v>
      </c>
      <c r="G22" s="141">
        <f t="shared" si="3"/>
        <v>0</v>
      </c>
      <c r="H22" s="90">
        <f t="shared" si="3"/>
        <v>0</v>
      </c>
      <c r="I22" s="142">
        <f t="shared" si="3"/>
        <v>4.0546220000000002</v>
      </c>
      <c r="J22" s="141">
        <f t="shared" si="3"/>
        <v>0</v>
      </c>
      <c r="K22" s="141">
        <f t="shared" si="3"/>
        <v>0</v>
      </c>
      <c r="L22" s="141">
        <f t="shared" si="3"/>
        <v>4.0546220000000002</v>
      </c>
      <c r="M22" s="90">
        <f t="shared" ref="M22" si="4">M29</f>
        <v>0</v>
      </c>
      <c r="N22" s="88">
        <f t="shared" ref="N22:N87" si="5">D22-I22</f>
        <v>-4.0546220000000002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3">
        <f t="shared" ref="T22:T87" si="6">G22-L22</f>
        <v>-4.0546220000000002</v>
      </c>
      <c r="U22" s="45">
        <v>0</v>
      </c>
      <c r="V22" s="45">
        <v>0</v>
      </c>
      <c r="W22" s="45">
        <v>0</v>
      </c>
      <c r="X22" s="152" t="s">
        <v>145</v>
      </c>
    </row>
    <row r="23" spans="1:24" s="46" customFormat="1" ht="36.75" customHeight="1" x14ac:dyDescent="0.25">
      <c r="A23" s="151" t="s">
        <v>29</v>
      </c>
      <c r="B23" s="17" t="s">
        <v>30</v>
      </c>
      <c r="C23" s="168" t="s">
        <v>26</v>
      </c>
      <c r="D23" s="144">
        <f t="shared" ref="D23:L23" si="7">D50</f>
        <v>9.5077199999999991</v>
      </c>
      <c r="E23" s="143">
        <f t="shared" si="7"/>
        <v>0</v>
      </c>
      <c r="F23" s="143">
        <f t="shared" si="7"/>
        <v>0</v>
      </c>
      <c r="G23" s="143">
        <f t="shared" si="7"/>
        <v>9.5077199999999991</v>
      </c>
      <c r="H23" s="92">
        <f t="shared" si="7"/>
        <v>0</v>
      </c>
      <c r="I23" s="144">
        <f t="shared" si="7"/>
        <v>5.5699040000000002</v>
      </c>
      <c r="J23" s="143">
        <f t="shared" si="7"/>
        <v>0</v>
      </c>
      <c r="K23" s="143">
        <f t="shared" si="7"/>
        <v>0</v>
      </c>
      <c r="L23" s="143">
        <f t="shared" si="7"/>
        <v>5.5699040000000002</v>
      </c>
      <c r="M23" s="92">
        <f t="shared" ref="M23" si="8">M50</f>
        <v>0</v>
      </c>
      <c r="N23" s="88">
        <f t="shared" si="5"/>
        <v>3.9378159999999989</v>
      </c>
      <c r="O23" s="44">
        <f t="shared" ref="O23:O87" si="9">N23/D23*100</f>
        <v>41.417037943902422</v>
      </c>
      <c r="P23" s="45">
        <v>0</v>
      </c>
      <c r="Q23" s="45">
        <v>0</v>
      </c>
      <c r="R23" s="45">
        <v>0</v>
      </c>
      <c r="S23" s="45">
        <v>0</v>
      </c>
      <c r="T23" s="43">
        <f t="shared" si="6"/>
        <v>3.9378159999999989</v>
      </c>
      <c r="U23" s="44">
        <f t="shared" ref="U23:U87" si="10">T23/G23*100</f>
        <v>41.417037943902422</v>
      </c>
      <c r="V23" s="45">
        <v>0</v>
      </c>
      <c r="W23" s="45">
        <v>0</v>
      </c>
      <c r="X23" s="174" t="s">
        <v>145</v>
      </c>
    </row>
    <row r="24" spans="1:24" s="46" customFormat="1" ht="61.5" customHeight="1" x14ac:dyDescent="0.25">
      <c r="A24" s="151" t="s">
        <v>31</v>
      </c>
      <c r="B24" s="17" t="s">
        <v>32</v>
      </c>
      <c r="C24" s="168" t="s">
        <v>26</v>
      </c>
      <c r="D24" s="91">
        <v>0</v>
      </c>
      <c r="E24" s="41">
        <v>0</v>
      </c>
      <c r="F24" s="41">
        <v>0</v>
      </c>
      <c r="G24" s="41">
        <f t="shared" ref="G24" si="11">G77</f>
        <v>0</v>
      </c>
      <c r="H24" s="92">
        <v>0</v>
      </c>
      <c r="I24" s="91">
        <v>0</v>
      </c>
      <c r="J24" s="41">
        <v>0</v>
      </c>
      <c r="K24" s="42">
        <v>0</v>
      </c>
      <c r="L24" s="42">
        <v>0</v>
      </c>
      <c r="M24" s="121">
        <v>0</v>
      </c>
      <c r="N24" s="88">
        <f t="shared" si="5"/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3">
        <f t="shared" si="6"/>
        <v>0</v>
      </c>
      <c r="U24" s="45">
        <v>0</v>
      </c>
      <c r="V24" s="45">
        <v>0</v>
      </c>
      <c r="W24" s="45">
        <v>0</v>
      </c>
      <c r="X24" s="174" t="s">
        <v>145</v>
      </c>
    </row>
    <row r="25" spans="1:24" s="46" customFormat="1" ht="37.5" customHeight="1" x14ac:dyDescent="0.25">
      <c r="A25" s="151" t="s">
        <v>33</v>
      </c>
      <c r="B25" s="17" t="s">
        <v>34</v>
      </c>
      <c r="C25" s="168" t="s">
        <v>26</v>
      </c>
      <c r="D25" s="41">
        <f t="shared" ref="D25:F25" si="12">D80</f>
        <v>0.65855999999999992</v>
      </c>
      <c r="E25" s="41">
        <f t="shared" si="12"/>
        <v>0</v>
      </c>
      <c r="F25" s="41">
        <f t="shared" si="12"/>
        <v>0</v>
      </c>
      <c r="G25" s="41">
        <f t="shared" ref="G25:H25" si="13">G80</f>
        <v>0.65855999999999992</v>
      </c>
      <c r="H25" s="41">
        <f t="shared" si="13"/>
        <v>0</v>
      </c>
      <c r="I25" s="159">
        <f>I80</f>
        <v>0</v>
      </c>
      <c r="J25" s="41">
        <f t="shared" ref="J25:L25" si="14">J80</f>
        <v>0</v>
      </c>
      <c r="K25" s="41">
        <f t="shared" si="14"/>
        <v>0</v>
      </c>
      <c r="L25" s="160">
        <f t="shared" si="14"/>
        <v>0</v>
      </c>
      <c r="M25" s="121">
        <v>0</v>
      </c>
      <c r="N25" s="88">
        <f t="shared" si="5"/>
        <v>0.65855999999999992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3">
        <f t="shared" si="6"/>
        <v>0.65855999999999992</v>
      </c>
      <c r="U25" s="45">
        <v>0</v>
      </c>
      <c r="V25" s="45">
        <v>0</v>
      </c>
      <c r="W25" s="45">
        <v>0</v>
      </c>
      <c r="X25" s="174" t="s">
        <v>145</v>
      </c>
    </row>
    <row r="26" spans="1:24" s="46" customFormat="1" ht="38.25" customHeight="1" x14ac:dyDescent="0.25">
      <c r="A26" s="151" t="s">
        <v>35</v>
      </c>
      <c r="B26" s="17" t="s">
        <v>36</v>
      </c>
      <c r="C26" s="168" t="s">
        <v>26</v>
      </c>
      <c r="D26" s="91">
        <v>0</v>
      </c>
      <c r="E26" s="41">
        <v>0</v>
      </c>
      <c r="F26" s="41">
        <v>0</v>
      </c>
      <c r="G26" s="41">
        <f t="shared" ref="G26:G27" si="15">G82</f>
        <v>0</v>
      </c>
      <c r="H26" s="92">
        <v>0</v>
      </c>
      <c r="I26" s="91">
        <v>0</v>
      </c>
      <c r="J26" s="41">
        <v>0</v>
      </c>
      <c r="K26" s="42">
        <v>0</v>
      </c>
      <c r="L26" s="42">
        <v>0</v>
      </c>
      <c r="M26" s="121">
        <v>0</v>
      </c>
      <c r="N26" s="88">
        <f t="shared" si="5"/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3">
        <f t="shared" si="6"/>
        <v>0</v>
      </c>
      <c r="U26" s="45">
        <v>0</v>
      </c>
      <c r="V26" s="45">
        <v>0</v>
      </c>
      <c r="W26" s="45">
        <v>0</v>
      </c>
      <c r="X26" s="174" t="s">
        <v>145</v>
      </c>
    </row>
    <row r="27" spans="1:24" s="46" customFormat="1" ht="22.5" customHeight="1" x14ac:dyDescent="0.25">
      <c r="A27" s="151" t="s">
        <v>37</v>
      </c>
      <c r="B27" s="17" t="s">
        <v>38</v>
      </c>
      <c r="C27" s="168" t="s">
        <v>26</v>
      </c>
      <c r="D27" s="91">
        <f>D84</f>
        <v>3.2172000000000001</v>
      </c>
      <c r="E27" s="41">
        <f t="shared" ref="E27:L27" si="16">E84</f>
        <v>0</v>
      </c>
      <c r="F27" s="41">
        <f t="shared" si="16"/>
        <v>0</v>
      </c>
      <c r="G27" s="41">
        <f t="shared" si="15"/>
        <v>3.2172000000000001</v>
      </c>
      <c r="H27" s="92">
        <f t="shared" si="16"/>
        <v>0</v>
      </c>
      <c r="I27" s="91">
        <f t="shared" si="16"/>
        <v>0</v>
      </c>
      <c r="J27" s="41">
        <f t="shared" si="16"/>
        <v>0</v>
      </c>
      <c r="K27" s="41">
        <f t="shared" si="16"/>
        <v>0</v>
      </c>
      <c r="L27" s="41">
        <f t="shared" si="16"/>
        <v>0</v>
      </c>
      <c r="M27" s="121">
        <v>0</v>
      </c>
      <c r="N27" s="88">
        <f t="shared" si="5"/>
        <v>3.2172000000000001</v>
      </c>
      <c r="O27" s="44">
        <f t="shared" si="9"/>
        <v>100</v>
      </c>
      <c r="P27" s="45">
        <v>0</v>
      </c>
      <c r="Q27" s="45">
        <v>0</v>
      </c>
      <c r="R27" s="45">
        <v>0</v>
      </c>
      <c r="S27" s="45">
        <v>0</v>
      </c>
      <c r="T27" s="43">
        <f t="shared" si="6"/>
        <v>3.2172000000000001</v>
      </c>
      <c r="U27" s="44">
        <f t="shared" si="10"/>
        <v>100</v>
      </c>
      <c r="V27" s="45">
        <v>0</v>
      </c>
      <c r="W27" s="45">
        <v>0</v>
      </c>
      <c r="X27" s="174" t="s">
        <v>145</v>
      </c>
    </row>
    <row r="28" spans="1:24" s="66" customFormat="1" ht="21.75" customHeight="1" x14ac:dyDescent="0.25">
      <c r="A28" s="153" t="s">
        <v>39</v>
      </c>
      <c r="B28" s="185" t="s">
        <v>40</v>
      </c>
      <c r="C28" s="186" t="s">
        <v>26</v>
      </c>
      <c r="D28" s="132">
        <f>D21</f>
        <v>13.383479999999999</v>
      </c>
      <c r="E28" s="62">
        <f t="shared" ref="E28:M28" si="17">E21</f>
        <v>0</v>
      </c>
      <c r="F28" s="62">
        <f t="shared" si="17"/>
        <v>0</v>
      </c>
      <c r="G28" s="62">
        <f t="shared" ref="G28" si="18">G29+G50+G77+G80+G82+G83</f>
        <v>13.383479999999999</v>
      </c>
      <c r="H28" s="133">
        <f t="shared" si="17"/>
        <v>0</v>
      </c>
      <c r="I28" s="132">
        <f t="shared" si="17"/>
        <v>9.6245259999999995</v>
      </c>
      <c r="J28" s="62">
        <f t="shared" si="17"/>
        <v>0</v>
      </c>
      <c r="K28" s="62">
        <f t="shared" si="17"/>
        <v>0</v>
      </c>
      <c r="L28" s="62">
        <f t="shared" si="17"/>
        <v>9.6245259999999995</v>
      </c>
      <c r="M28" s="133">
        <f t="shared" si="17"/>
        <v>0</v>
      </c>
      <c r="N28" s="111">
        <f t="shared" si="5"/>
        <v>3.7589539999999992</v>
      </c>
      <c r="O28" s="64">
        <f t="shared" si="9"/>
        <v>28.08652159229139</v>
      </c>
      <c r="P28" s="65">
        <v>0</v>
      </c>
      <c r="Q28" s="65">
        <v>0</v>
      </c>
      <c r="R28" s="65">
        <v>0</v>
      </c>
      <c r="S28" s="65">
        <v>0</v>
      </c>
      <c r="T28" s="63">
        <f t="shared" si="6"/>
        <v>3.7589539999999992</v>
      </c>
      <c r="U28" s="64">
        <f t="shared" si="10"/>
        <v>28.08652159229139</v>
      </c>
      <c r="V28" s="65">
        <v>0</v>
      </c>
      <c r="W28" s="65">
        <v>0</v>
      </c>
      <c r="X28" s="175" t="s">
        <v>145</v>
      </c>
    </row>
    <row r="29" spans="1:24" s="56" customFormat="1" ht="35.25" customHeight="1" x14ac:dyDescent="0.25">
      <c r="A29" s="154" t="s">
        <v>41</v>
      </c>
      <c r="B29" s="18" t="s">
        <v>42</v>
      </c>
      <c r="C29" s="172" t="s">
        <v>26</v>
      </c>
      <c r="D29" s="93">
        <f>D30+D35+D38+D47</f>
        <v>0</v>
      </c>
      <c r="E29" s="51">
        <f t="shared" ref="E29:M29" si="19">E30+E35+E38+E47</f>
        <v>0</v>
      </c>
      <c r="F29" s="51">
        <f t="shared" si="19"/>
        <v>0</v>
      </c>
      <c r="G29" s="79">
        <v>0</v>
      </c>
      <c r="H29" s="94">
        <f t="shared" si="19"/>
        <v>0</v>
      </c>
      <c r="I29" s="122">
        <f t="shared" si="19"/>
        <v>4.0546220000000002</v>
      </c>
      <c r="J29" s="51">
        <f t="shared" si="19"/>
        <v>0</v>
      </c>
      <c r="K29" s="51">
        <f t="shared" si="19"/>
        <v>0</v>
      </c>
      <c r="L29" s="82">
        <f t="shared" si="19"/>
        <v>4.0546220000000002</v>
      </c>
      <c r="M29" s="94">
        <f t="shared" si="19"/>
        <v>0</v>
      </c>
      <c r="N29" s="112">
        <f t="shared" si="5"/>
        <v>-4.0546220000000002</v>
      </c>
      <c r="O29" s="55">
        <v>0</v>
      </c>
      <c r="P29" s="55">
        <v>0</v>
      </c>
      <c r="Q29" s="55">
        <v>0</v>
      </c>
      <c r="R29" s="55">
        <v>0</v>
      </c>
      <c r="S29" s="55">
        <v>0</v>
      </c>
      <c r="T29" s="53">
        <f t="shared" si="6"/>
        <v>-4.0546220000000002</v>
      </c>
      <c r="U29" s="55">
        <v>0</v>
      </c>
      <c r="V29" s="55">
        <v>0</v>
      </c>
      <c r="W29" s="55">
        <v>0</v>
      </c>
      <c r="X29" s="176" t="s">
        <v>145</v>
      </c>
    </row>
    <row r="30" spans="1:24" s="40" customFormat="1" ht="60" customHeight="1" x14ac:dyDescent="0.25">
      <c r="A30" s="155" t="s">
        <v>43</v>
      </c>
      <c r="B30" s="19" t="s">
        <v>44</v>
      </c>
      <c r="C30" s="166" t="s">
        <v>26</v>
      </c>
      <c r="D30" s="95">
        <f>D31+D32+D33</f>
        <v>0</v>
      </c>
      <c r="E30" s="36">
        <f t="shared" ref="E30:M30" si="20">E31+E32+E33</f>
        <v>0</v>
      </c>
      <c r="F30" s="36">
        <f t="shared" si="20"/>
        <v>0</v>
      </c>
      <c r="G30" s="80">
        <v>0</v>
      </c>
      <c r="H30" s="96">
        <f t="shared" si="20"/>
        <v>0</v>
      </c>
      <c r="I30" s="123">
        <f t="shared" si="20"/>
        <v>4.0546220000000002</v>
      </c>
      <c r="J30" s="36">
        <f t="shared" si="20"/>
        <v>0</v>
      </c>
      <c r="K30" s="36">
        <f t="shared" si="20"/>
        <v>0</v>
      </c>
      <c r="L30" s="83">
        <f t="shared" si="20"/>
        <v>4.0546220000000002</v>
      </c>
      <c r="M30" s="96">
        <f t="shared" si="20"/>
        <v>0</v>
      </c>
      <c r="N30" s="113">
        <f t="shared" si="5"/>
        <v>-4.0546220000000002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7">
        <f t="shared" si="6"/>
        <v>-4.0546220000000002</v>
      </c>
      <c r="U30" s="39">
        <v>0</v>
      </c>
      <c r="V30" s="39">
        <v>0</v>
      </c>
      <c r="W30" s="39">
        <v>0</v>
      </c>
      <c r="X30" s="177" t="s">
        <v>145</v>
      </c>
    </row>
    <row r="31" spans="1:24" s="71" customFormat="1" ht="57" customHeight="1" x14ac:dyDescent="0.25">
      <c r="A31" s="156" t="s">
        <v>45</v>
      </c>
      <c r="B31" s="20" t="s">
        <v>46</v>
      </c>
      <c r="C31" s="162" t="s">
        <v>26</v>
      </c>
      <c r="D31" s="97">
        <f>SUM(E31:H31)</f>
        <v>0</v>
      </c>
      <c r="E31" s="68">
        <v>0</v>
      </c>
      <c r="F31" s="68">
        <v>0</v>
      </c>
      <c r="G31" s="81">
        <v>0</v>
      </c>
      <c r="H31" s="98">
        <v>0</v>
      </c>
      <c r="I31" s="124">
        <f>SUM(J31:M31)</f>
        <v>2.7441509999999996</v>
      </c>
      <c r="J31" s="68">
        <v>0</v>
      </c>
      <c r="K31" s="68">
        <v>0</v>
      </c>
      <c r="L31" s="84">
        <v>2.7441509999999996</v>
      </c>
      <c r="M31" s="98">
        <v>0</v>
      </c>
      <c r="N31" s="114">
        <f t="shared" si="5"/>
        <v>-2.7441509999999996</v>
      </c>
      <c r="O31" s="70">
        <v>0</v>
      </c>
      <c r="P31" s="70">
        <v>0</v>
      </c>
      <c r="Q31" s="70">
        <v>0</v>
      </c>
      <c r="R31" s="70">
        <v>0</v>
      </c>
      <c r="S31" s="70">
        <v>0</v>
      </c>
      <c r="T31" s="69">
        <f t="shared" si="6"/>
        <v>-2.7441509999999996</v>
      </c>
      <c r="U31" s="70">
        <v>0</v>
      </c>
      <c r="V31" s="70">
        <v>0</v>
      </c>
      <c r="W31" s="70">
        <v>0</v>
      </c>
      <c r="X31" s="178" t="s">
        <v>145</v>
      </c>
    </row>
    <row r="32" spans="1:24" s="61" customFormat="1" ht="63.75" customHeight="1" x14ac:dyDescent="0.25">
      <c r="A32" s="156" t="s">
        <v>47</v>
      </c>
      <c r="B32" s="20" t="s">
        <v>48</v>
      </c>
      <c r="C32" s="162" t="s">
        <v>26</v>
      </c>
      <c r="D32" s="97">
        <f t="shared" ref="D32:D33" si="21">SUM(E32:H32)</f>
        <v>0</v>
      </c>
      <c r="E32" s="58">
        <v>0</v>
      </c>
      <c r="F32" s="58">
        <v>0</v>
      </c>
      <c r="G32" s="81">
        <v>0</v>
      </c>
      <c r="H32" s="99">
        <v>0</v>
      </c>
      <c r="I32" s="124">
        <f t="shared" ref="I32:I33" si="22">SUM(J32:M32)</f>
        <v>1.3104710000000002</v>
      </c>
      <c r="J32" s="58">
        <v>0</v>
      </c>
      <c r="K32" s="58">
        <v>0</v>
      </c>
      <c r="L32" s="84">
        <v>1.3104710000000002</v>
      </c>
      <c r="M32" s="99">
        <v>0</v>
      </c>
      <c r="N32" s="115">
        <f t="shared" si="5"/>
        <v>-1.3104710000000002</v>
      </c>
      <c r="O32" s="60">
        <v>0</v>
      </c>
      <c r="P32" s="60">
        <v>0</v>
      </c>
      <c r="Q32" s="60">
        <v>0</v>
      </c>
      <c r="R32" s="60">
        <v>0</v>
      </c>
      <c r="S32" s="60">
        <v>0</v>
      </c>
      <c r="T32" s="59">
        <f t="shared" si="6"/>
        <v>-1.3104710000000002</v>
      </c>
      <c r="U32" s="60">
        <v>0</v>
      </c>
      <c r="V32" s="60">
        <v>0</v>
      </c>
      <c r="W32" s="60">
        <v>0</v>
      </c>
      <c r="X32" s="179" t="s">
        <v>145</v>
      </c>
    </row>
    <row r="33" spans="1:24" s="61" customFormat="1" ht="57.75" customHeight="1" x14ac:dyDescent="0.25">
      <c r="A33" s="156" t="s">
        <v>49</v>
      </c>
      <c r="B33" s="20" t="s">
        <v>50</v>
      </c>
      <c r="C33" s="162" t="s">
        <v>26</v>
      </c>
      <c r="D33" s="97">
        <f t="shared" si="21"/>
        <v>0</v>
      </c>
      <c r="E33" s="58">
        <v>0</v>
      </c>
      <c r="F33" s="58">
        <v>0</v>
      </c>
      <c r="G33" s="81">
        <v>0</v>
      </c>
      <c r="H33" s="99">
        <v>0</v>
      </c>
      <c r="I33" s="124">
        <f t="shared" si="22"/>
        <v>0</v>
      </c>
      <c r="J33" s="58">
        <v>0</v>
      </c>
      <c r="K33" s="58">
        <v>0</v>
      </c>
      <c r="L33" s="84">
        <v>0</v>
      </c>
      <c r="M33" s="99">
        <v>0</v>
      </c>
      <c r="N33" s="115">
        <f t="shared" si="5"/>
        <v>0</v>
      </c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59">
        <f t="shared" si="6"/>
        <v>0</v>
      </c>
      <c r="U33" s="60">
        <v>0</v>
      </c>
      <c r="V33" s="60">
        <v>0</v>
      </c>
      <c r="W33" s="60">
        <v>0</v>
      </c>
      <c r="X33" s="179" t="s">
        <v>145</v>
      </c>
    </row>
    <row r="34" spans="1:24" s="61" customFormat="1" ht="36.75" hidden="1" customHeight="1" outlineLevel="1" x14ac:dyDescent="0.25">
      <c r="A34" s="187"/>
      <c r="B34" s="188"/>
      <c r="C34" s="22"/>
      <c r="D34" s="102">
        <f t="shared" ref="D34" si="23">SUM(E34:H34)</f>
        <v>0</v>
      </c>
      <c r="E34" s="58">
        <v>0</v>
      </c>
      <c r="F34" s="58">
        <v>0</v>
      </c>
      <c r="G34" s="145"/>
      <c r="H34" s="99">
        <v>0</v>
      </c>
      <c r="I34" s="146">
        <f t="shared" ref="I34" si="24">SUM(J34:M34)</f>
        <v>0</v>
      </c>
      <c r="J34" s="58">
        <v>0</v>
      </c>
      <c r="K34" s="58">
        <v>0</v>
      </c>
      <c r="L34" s="136">
        <v>0</v>
      </c>
      <c r="M34" s="99">
        <v>0</v>
      </c>
      <c r="N34" s="115">
        <f t="shared" ref="N34" si="25">D34-I34</f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59">
        <f t="shared" ref="T34" si="26">G34-L34</f>
        <v>0</v>
      </c>
      <c r="U34" s="60">
        <v>0</v>
      </c>
      <c r="V34" s="60">
        <v>0</v>
      </c>
      <c r="W34" s="60">
        <v>0</v>
      </c>
      <c r="X34" s="179" t="s">
        <v>145</v>
      </c>
    </row>
    <row r="35" spans="1:24" s="40" customFormat="1" ht="48" customHeight="1" collapsed="1" x14ac:dyDescent="0.25">
      <c r="A35" s="155" t="s">
        <v>51</v>
      </c>
      <c r="B35" s="19" t="s">
        <v>52</v>
      </c>
      <c r="C35" s="166" t="s">
        <v>26</v>
      </c>
      <c r="D35" s="95">
        <f>D36+D37</f>
        <v>0</v>
      </c>
      <c r="E35" s="36">
        <f t="shared" ref="E35:M35" si="27">E36+E37</f>
        <v>0</v>
      </c>
      <c r="F35" s="36">
        <f t="shared" si="27"/>
        <v>0</v>
      </c>
      <c r="G35" s="36">
        <v>0</v>
      </c>
      <c r="H35" s="96">
        <f t="shared" si="27"/>
        <v>0</v>
      </c>
      <c r="I35" s="95">
        <f t="shared" si="27"/>
        <v>0</v>
      </c>
      <c r="J35" s="36">
        <f t="shared" si="27"/>
        <v>0</v>
      </c>
      <c r="K35" s="36">
        <f t="shared" si="27"/>
        <v>0</v>
      </c>
      <c r="L35" s="36">
        <f t="shared" si="27"/>
        <v>0</v>
      </c>
      <c r="M35" s="96">
        <f t="shared" si="27"/>
        <v>0</v>
      </c>
      <c r="N35" s="113">
        <f t="shared" si="5"/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7">
        <f t="shared" si="6"/>
        <v>0</v>
      </c>
      <c r="U35" s="39">
        <v>0</v>
      </c>
      <c r="V35" s="39">
        <v>0</v>
      </c>
      <c r="W35" s="39">
        <v>0</v>
      </c>
      <c r="X35" s="177" t="s">
        <v>145</v>
      </c>
    </row>
    <row r="36" spans="1:24" ht="78" hidden="1" customHeight="1" outlineLevel="1" x14ac:dyDescent="0.25">
      <c r="A36" s="151" t="s">
        <v>53</v>
      </c>
      <c r="B36" s="17" t="s">
        <v>54</v>
      </c>
      <c r="C36" s="168" t="s">
        <v>26</v>
      </c>
      <c r="D36" s="100">
        <v>0</v>
      </c>
      <c r="E36" s="30">
        <v>0</v>
      </c>
      <c r="F36" s="30">
        <v>0</v>
      </c>
      <c r="G36" s="30">
        <v>0</v>
      </c>
      <c r="H36" s="101">
        <v>0</v>
      </c>
      <c r="I36" s="125">
        <v>0</v>
      </c>
      <c r="J36" s="30">
        <v>0</v>
      </c>
      <c r="K36" s="30">
        <v>0</v>
      </c>
      <c r="L36" s="30">
        <v>0</v>
      </c>
      <c r="M36" s="101">
        <v>0</v>
      </c>
      <c r="N36" s="116">
        <f t="shared" si="5"/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5">
        <f t="shared" si="6"/>
        <v>0</v>
      </c>
      <c r="U36" s="27">
        <v>0</v>
      </c>
      <c r="V36" s="27">
        <v>0</v>
      </c>
      <c r="W36" s="27">
        <v>0</v>
      </c>
      <c r="X36" s="180" t="s">
        <v>145</v>
      </c>
    </row>
    <row r="37" spans="1:24" ht="56.25" hidden="1" customHeight="1" outlineLevel="1" x14ac:dyDescent="0.25">
      <c r="A37" s="151" t="s">
        <v>55</v>
      </c>
      <c r="B37" s="17" t="s">
        <v>56</v>
      </c>
      <c r="C37" s="168" t="s">
        <v>26</v>
      </c>
      <c r="D37" s="100">
        <v>0</v>
      </c>
      <c r="E37" s="30">
        <v>0</v>
      </c>
      <c r="F37" s="30">
        <v>0</v>
      </c>
      <c r="G37" s="30">
        <v>0</v>
      </c>
      <c r="H37" s="101">
        <v>0</v>
      </c>
      <c r="I37" s="125">
        <v>0</v>
      </c>
      <c r="J37" s="30">
        <v>0</v>
      </c>
      <c r="K37" s="30">
        <v>0</v>
      </c>
      <c r="L37" s="30">
        <v>0</v>
      </c>
      <c r="M37" s="101">
        <v>0</v>
      </c>
      <c r="N37" s="116">
        <f t="shared" si="5"/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5">
        <f t="shared" si="6"/>
        <v>0</v>
      </c>
      <c r="U37" s="27">
        <v>0</v>
      </c>
      <c r="V37" s="27">
        <v>0</v>
      </c>
      <c r="W37" s="27">
        <v>0</v>
      </c>
      <c r="X37" s="180" t="s">
        <v>145</v>
      </c>
    </row>
    <row r="38" spans="1:24" s="40" customFormat="1" ht="38.25" hidden="1" outlineLevel="1" x14ac:dyDescent="0.25">
      <c r="A38" s="155" t="s">
        <v>57</v>
      </c>
      <c r="B38" s="19" t="s">
        <v>58</v>
      </c>
      <c r="C38" s="166" t="s">
        <v>26</v>
      </c>
      <c r="D38" s="95">
        <f>D39+D43</f>
        <v>0</v>
      </c>
      <c r="E38" s="36">
        <f t="shared" ref="E38:M38" si="28">E39+E43</f>
        <v>0</v>
      </c>
      <c r="F38" s="36">
        <f t="shared" si="28"/>
        <v>0</v>
      </c>
      <c r="G38" s="36">
        <v>0</v>
      </c>
      <c r="H38" s="96">
        <f t="shared" si="28"/>
        <v>0</v>
      </c>
      <c r="I38" s="95">
        <f t="shared" si="28"/>
        <v>0</v>
      </c>
      <c r="J38" s="36">
        <f t="shared" si="28"/>
        <v>0</v>
      </c>
      <c r="K38" s="36">
        <f t="shared" si="28"/>
        <v>0</v>
      </c>
      <c r="L38" s="36">
        <f t="shared" si="28"/>
        <v>0</v>
      </c>
      <c r="M38" s="96">
        <f t="shared" si="28"/>
        <v>0</v>
      </c>
      <c r="N38" s="113">
        <f t="shared" si="5"/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7">
        <f t="shared" si="6"/>
        <v>0</v>
      </c>
      <c r="U38" s="39">
        <v>0</v>
      </c>
      <c r="V38" s="39">
        <v>0</v>
      </c>
      <c r="W38" s="39">
        <v>0</v>
      </c>
      <c r="X38" s="177" t="s">
        <v>145</v>
      </c>
    </row>
    <row r="39" spans="1:24" ht="25.5" hidden="1" outlineLevel="2" x14ac:dyDescent="0.25">
      <c r="A39" s="151" t="s">
        <v>59</v>
      </c>
      <c r="B39" s="17" t="s">
        <v>60</v>
      </c>
      <c r="C39" s="168" t="s">
        <v>26</v>
      </c>
      <c r="D39" s="100">
        <f>SUM(D40:D46)</f>
        <v>0</v>
      </c>
      <c r="E39" s="30">
        <v>0</v>
      </c>
      <c r="F39" s="30">
        <v>0</v>
      </c>
      <c r="G39" s="30">
        <v>0</v>
      </c>
      <c r="H39" s="101">
        <v>0</v>
      </c>
      <c r="I39" s="125">
        <v>0</v>
      </c>
      <c r="J39" s="30">
        <v>0</v>
      </c>
      <c r="K39" s="30">
        <v>0</v>
      </c>
      <c r="L39" s="30">
        <v>0</v>
      </c>
      <c r="M39" s="101">
        <v>0</v>
      </c>
      <c r="N39" s="116">
        <f t="shared" si="5"/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5">
        <f t="shared" si="6"/>
        <v>0</v>
      </c>
      <c r="U39" s="27">
        <v>0</v>
      </c>
      <c r="V39" s="27">
        <v>0</v>
      </c>
      <c r="W39" s="27">
        <v>0</v>
      </c>
      <c r="X39" s="180" t="s">
        <v>145</v>
      </c>
    </row>
    <row r="40" spans="1:24" ht="76.5" hidden="1" outlineLevel="2" x14ac:dyDescent="0.25">
      <c r="A40" s="151" t="s">
        <v>61</v>
      </c>
      <c r="B40" s="17" t="s">
        <v>62</v>
      </c>
      <c r="C40" s="168" t="s">
        <v>26</v>
      </c>
      <c r="D40" s="100">
        <v>0</v>
      </c>
      <c r="E40" s="30">
        <v>0</v>
      </c>
      <c r="F40" s="30">
        <v>0</v>
      </c>
      <c r="G40" s="30">
        <v>0</v>
      </c>
      <c r="H40" s="101">
        <v>0</v>
      </c>
      <c r="I40" s="125">
        <v>0</v>
      </c>
      <c r="J40" s="30">
        <v>0</v>
      </c>
      <c r="K40" s="30">
        <v>0</v>
      </c>
      <c r="L40" s="30">
        <v>0</v>
      </c>
      <c r="M40" s="101">
        <v>0</v>
      </c>
      <c r="N40" s="116">
        <f t="shared" si="5"/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5">
        <f t="shared" si="6"/>
        <v>0</v>
      </c>
      <c r="U40" s="27">
        <v>0</v>
      </c>
      <c r="V40" s="27">
        <v>0</v>
      </c>
      <c r="W40" s="27">
        <v>0</v>
      </c>
      <c r="X40" s="180" t="s">
        <v>145</v>
      </c>
    </row>
    <row r="41" spans="1:24" ht="103.5" hidden="1" customHeight="1" outlineLevel="2" x14ac:dyDescent="0.25">
      <c r="A41" s="151" t="s">
        <v>63</v>
      </c>
      <c r="B41" s="17" t="s">
        <v>64</v>
      </c>
      <c r="C41" s="168" t="s">
        <v>26</v>
      </c>
      <c r="D41" s="100">
        <v>0</v>
      </c>
      <c r="E41" s="30">
        <v>0</v>
      </c>
      <c r="F41" s="30">
        <v>0</v>
      </c>
      <c r="G41" s="30">
        <v>0</v>
      </c>
      <c r="H41" s="101">
        <v>0</v>
      </c>
      <c r="I41" s="125">
        <v>0</v>
      </c>
      <c r="J41" s="30">
        <v>0</v>
      </c>
      <c r="K41" s="30">
        <v>0</v>
      </c>
      <c r="L41" s="30">
        <v>0</v>
      </c>
      <c r="M41" s="101">
        <v>0</v>
      </c>
      <c r="N41" s="116">
        <f t="shared" si="5"/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5">
        <f t="shared" si="6"/>
        <v>0</v>
      </c>
      <c r="U41" s="27">
        <v>0</v>
      </c>
      <c r="V41" s="27">
        <v>0</v>
      </c>
      <c r="W41" s="27">
        <v>0</v>
      </c>
      <c r="X41" s="180" t="s">
        <v>145</v>
      </c>
    </row>
    <row r="42" spans="1:24" ht="111.75" hidden="1" customHeight="1" outlineLevel="2" x14ac:dyDescent="0.25">
      <c r="A42" s="151" t="s">
        <v>65</v>
      </c>
      <c r="B42" s="17" t="s">
        <v>66</v>
      </c>
      <c r="C42" s="168" t="s">
        <v>26</v>
      </c>
      <c r="D42" s="100">
        <v>0</v>
      </c>
      <c r="E42" s="30">
        <v>0</v>
      </c>
      <c r="F42" s="30">
        <v>0</v>
      </c>
      <c r="G42" s="30">
        <v>0</v>
      </c>
      <c r="H42" s="101">
        <v>0</v>
      </c>
      <c r="I42" s="125">
        <v>0</v>
      </c>
      <c r="J42" s="30">
        <v>0</v>
      </c>
      <c r="K42" s="30">
        <v>0</v>
      </c>
      <c r="L42" s="30">
        <v>0</v>
      </c>
      <c r="M42" s="101">
        <v>0</v>
      </c>
      <c r="N42" s="116">
        <f t="shared" si="5"/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5">
        <f t="shared" si="6"/>
        <v>0</v>
      </c>
      <c r="U42" s="27">
        <v>0</v>
      </c>
      <c r="V42" s="27">
        <v>0</v>
      </c>
      <c r="W42" s="27">
        <v>0</v>
      </c>
      <c r="X42" s="180" t="s">
        <v>145</v>
      </c>
    </row>
    <row r="43" spans="1:24" ht="49.5" hidden="1" customHeight="1" outlineLevel="2" x14ac:dyDescent="0.25">
      <c r="A43" s="151" t="s">
        <v>67</v>
      </c>
      <c r="B43" s="17" t="s">
        <v>60</v>
      </c>
      <c r="C43" s="168" t="s">
        <v>26</v>
      </c>
      <c r="D43" s="100">
        <v>0</v>
      </c>
      <c r="E43" s="30">
        <v>0</v>
      </c>
      <c r="F43" s="30">
        <v>0</v>
      </c>
      <c r="G43" s="30">
        <v>0</v>
      </c>
      <c r="H43" s="101">
        <v>0</v>
      </c>
      <c r="I43" s="125">
        <v>0</v>
      </c>
      <c r="J43" s="30">
        <v>0</v>
      </c>
      <c r="K43" s="30">
        <v>0</v>
      </c>
      <c r="L43" s="30">
        <v>0</v>
      </c>
      <c r="M43" s="101">
        <v>0</v>
      </c>
      <c r="N43" s="116">
        <f t="shared" si="5"/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5">
        <f t="shared" si="6"/>
        <v>0</v>
      </c>
      <c r="U43" s="27">
        <v>0</v>
      </c>
      <c r="V43" s="27">
        <v>0</v>
      </c>
      <c r="W43" s="27">
        <v>0</v>
      </c>
      <c r="X43" s="180" t="s">
        <v>145</v>
      </c>
    </row>
    <row r="44" spans="1:24" ht="126.75" hidden="1" customHeight="1" outlineLevel="2" x14ac:dyDescent="0.25">
      <c r="A44" s="151" t="s">
        <v>68</v>
      </c>
      <c r="B44" s="17" t="s">
        <v>62</v>
      </c>
      <c r="C44" s="168" t="s">
        <v>26</v>
      </c>
      <c r="D44" s="100">
        <v>0</v>
      </c>
      <c r="E44" s="30">
        <v>0</v>
      </c>
      <c r="F44" s="30">
        <v>0</v>
      </c>
      <c r="G44" s="30">
        <v>0</v>
      </c>
      <c r="H44" s="101">
        <v>0</v>
      </c>
      <c r="I44" s="125">
        <v>0</v>
      </c>
      <c r="J44" s="30">
        <v>0</v>
      </c>
      <c r="K44" s="30">
        <v>0</v>
      </c>
      <c r="L44" s="30">
        <v>0</v>
      </c>
      <c r="M44" s="101">
        <v>0</v>
      </c>
      <c r="N44" s="116">
        <f t="shared" si="5"/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5">
        <f t="shared" si="6"/>
        <v>0</v>
      </c>
      <c r="U44" s="27">
        <v>0</v>
      </c>
      <c r="V44" s="27">
        <v>0</v>
      </c>
      <c r="W44" s="27">
        <v>0</v>
      </c>
      <c r="X44" s="180" t="s">
        <v>145</v>
      </c>
    </row>
    <row r="45" spans="1:24" ht="114" hidden="1" customHeight="1" outlineLevel="2" x14ac:dyDescent="0.25">
      <c r="A45" s="151" t="s">
        <v>69</v>
      </c>
      <c r="B45" s="17" t="s">
        <v>64</v>
      </c>
      <c r="C45" s="168" t="s">
        <v>26</v>
      </c>
      <c r="D45" s="100">
        <v>0</v>
      </c>
      <c r="E45" s="30">
        <v>0</v>
      </c>
      <c r="F45" s="30">
        <v>0</v>
      </c>
      <c r="G45" s="30">
        <v>0</v>
      </c>
      <c r="H45" s="101">
        <v>0</v>
      </c>
      <c r="I45" s="125">
        <v>0</v>
      </c>
      <c r="J45" s="30">
        <v>0</v>
      </c>
      <c r="K45" s="30">
        <v>0</v>
      </c>
      <c r="L45" s="30">
        <v>0</v>
      </c>
      <c r="M45" s="101">
        <v>0</v>
      </c>
      <c r="N45" s="116">
        <f t="shared" si="5"/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5">
        <f t="shared" si="6"/>
        <v>0</v>
      </c>
      <c r="U45" s="27">
        <v>0</v>
      </c>
      <c r="V45" s="27">
        <v>0</v>
      </c>
      <c r="W45" s="27">
        <v>0</v>
      </c>
      <c r="X45" s="180" t="s">
        <v>145</v>
      </c>
    </row>
    <row r="46" spans="1:24" ht="114" hidden="1" customHeight="1" outlineLevel="2" x14ac:dyDescent="0.25">
      <c r="A46" s="151" t="s">
        <v>70</v>
      </c>
      <c r="B46" s="17" t="s">
        <v>71</v>
      </c>
      <c r="C46" s="168" t="s">
        <v>26</v>
      </c>
      <c r="D46" s="100">
        <v>0</v>
      </c>
      <c r="E46" s="30">
        <v>0</v>
      </c>
      <c r="F46" s="30">
        <v>0</v>
      </c>
      <c r="G46" s="30">
        <v>0</v>
      </c>
      <c r="H46" s="101">
        <v>0</v>
      </c>
      <c r="I46" s="125">
        <v>0</v>
      </c>
      <c r="J46" s="30">
        <v>0</v>
      </c>
      <c r="K46" s="30">
        <v>0</v>
      </c>
      <c r="L46" s="30">
        <v>0</v>
      </c>
      <c r="M46" s="101">
        <v>0</v>
      </c>
      <c r="N46" s="116">
        <f t="shared" si="5"/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5">
        <f t="shared" si="6"/>
        <v>0</v>
      </c>
      <c r="U46" s="27">
        <v>0</v>
      </c>
      <c r="V46" s="27">
        <v>0</v>
      </c>
      <c r="W46" s="27">
        <v>0</v>
      </c>
      <c r="X46" s="180" t="s">
        <v>145</v>
      </c>
    </row>
    <row r="47" spans="1:24" s="35" customFormat="1" ht="111" hidden="1" customHeight="1" outlineLevel="1" collapsed="1" x14ac:dyDescent="0.25">
      <c r="A47" s="155" t="s">
        <v>72</v>
      </c>
      <c r="B47" s="19" t="s">
        <v>73</v>
      </c>
      <c r="C47" s="166" t="s">
        <v>26</v>
      </c>
      <c r="D47" s="95">
        <f>D48+D49</f>
        <v>0</v>
      </c>
      <c r="E47" s="36">
        <f t="shared" ref="E47:M47" si="29">E48+E49</f>
        <v>0</v>
      </c>
      <c r="F47" s="36">
        <f t="shared" si="29"/>
        <v>0</v>
      </c>
      <c r="G47" s="36">
        <v>0</v>
      </c>
      <c r="H47" s="96">
        <f t="shared" si="29"/>
        <v>0</v>
      </c>
      <c r="I47" s="95">
        <f t="shared" si="29"/>
        <v>0</v>
      </c>
      <c r="J47" s="36">
        <f t="shared" si="29"/>
        <v>0</v>
      </c>
      <c r="K47" s="36">
        <f t="shared" si="29"/>
        <v>0</v>
      </c>
      <c r="L47" s="36">
        <f t="shared" si="29"/>
        <v>0</v>
      </c>
      <c r="M47" s="96">
        <f t="shared" si="29"/>
        <v>0</v>
      </c>
      <c r="N47" s="89">
        <f>N48+N49</f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3">
        <f t="shared" si="6"/>
        <v>0</v>
      </c>
      <c r="U47" s="34">
        <v>0</v>
      </c>
      <c r="V47" s="34">
        <v>0</v>
      </c>
      <c r="W47" s="34">
        <v>0</v>
      </c>
      <c r="X47" s="181" t="s">
        <v>145</v>
      </c>
    </row>
    <row r="48" spans="1:24" ht="84.75" hidden="1" customHeight="1" outlineLevel="1" x14ac:dyDescent="0.25">
      <c r="A48" s="151" t="s">
        <v>74</v>
      </c>
      <c r="B48" s="17" t="s">
        <v>75</v>
      </c>
      <c r="C48" s="168" t="s">
        <v>26</v>
      </c>
      <c r="D48" s="100">
        <v>0</v>
      </c>
      <c r="E48" s="30">
        <v>0</v>
      </c>
      <c r="F48" s="30">
        <v>0</v>
      </c>
      <c r="G48" s="30">
        <v>0</v>
      </c>
      <c r="H48" s="101">
        <v>0</v>
      </c>
      <c r="I48" s="125">
        <v>0</v>
      </c>
      <c r="J48" s="30">
        <v>0</v>
      </c>
      <c r="K48" s="30">
        <v>0</v>
      </c>
      <c r="L48" s="30">
        <v>0</v>
      </c>
      <c r="M48" s="101">
        <v>0</v>
      </c>
      <c r="N48" s="116">
        <f t="shared" si="5"/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5">
        <f t="shared" si="6"/>
        <v>0</v>
      </c>
      <c r="U48" s="27">
        <v>0</v>
      </c>
      <c r="V48" s="27">
        <v>0</v>
      </c>
      <c r="W48" s="27">
        <v>0</v>
      </c>
      <c r="X48" s="180" t="s">
        <v>145</v>
      </c>
    </row>
    <row r="49" spans="1:24" ht="107.25" hidden="1" customHeight="1" outlineLevel="1" x14ac:dyDescent="0.25">
      <c r="A49" s="151" t="s">
        <v>76</v>
      </c>
      <c r="B49" s="17" t="s">
        <v>77</v>
      </c>
      <c r="C49" s="168" t="s">
        <v>26</v>
      </c>
      <c r="D49" s="100">
        <v>0</v>
      </c>
      <c r="E49" s="30">
        <v>0</v>
      </c>
      <c r="F49" s="30">
        <v>0</v>
      </c>
      <c r="G49" s="30">
        <v>0</v>
      </c>
      <c r="H49" s="101">
        <v>0</v>
      </c>
      <c r="I49" s="125">
        <v>0</v>
      </c>
      <c r="J49" s="30">
        <v>0</v>
      </c>
      <c r="K49" s="30">
        <v>0</v>
      </c>
      <c r="L49" s="30">
        <v>0</v>
      </c>
      <c r="M49" s="101">
        <v>0</v>
      </c>
      <c r="N49" s="116">
        <f t="shared" si="5"/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5">
        <f t="shared" si="6"/>
        <v>0</v>
      </c>
      <c r="U49" s="27">
        <v>0</v>
      </c>
      <c r="V49" s="27">
        <v>0</v>
      </c>
      <c r="W49" s="27">
        <v>0</v>
      </c>
      <c r="X49" s="180" t="s">
        <v>145</v>
      </c>
    </row>
    <row r="50" spans="1:24" s="56" customFormat="1" ht="52.5" customHeight="1" collapsed="1" x14ac:dyDescent="0.25">
      <c r="A50" s="154" t="s">
        <v>78</v>
      </c>
      <c r="B50" s="18" t="s">
        <v>79</v>
      </c>
      <c r="C50" s="172" t="s">
        <v>26</v>
      </c>
      <c r="D50" s="93">
        <f>D51+D57+D61</f>
        <v>9.5077199999999991</v>
      </c>
      <c r="E50" s="51">
        <f>E51+E57+E61</f>
        <v>0</v>
      </c>
      <c r="F50" s="51">
        <f>F51+F57+F61</f>
        <v>0</v>
      </c>
      <c r="G50" s="51">
        <f t="shared" ref="G50" si="30">G51+G57+G61+G74</f>
        <v>9.5077199999999991</v>
      </c>
      <c r="H50" s="94">
        <f>H51+H57+H61</f>
        <v>0</v>
      </c>
      <c r="I50" s="206">
        <f>I51+I57+I61</f>
        <v>5.5699040000000002</v>
      </c>
      <c r="J50" s="82">
        <f>J51+J57+J61</f>
        <v>0</v>
      </c>
      <c r="K50" s="82">
        <f>K51+K57+K61</f>
        <v>0</v>
      </c>
      <c r="L50" s="82">
        <f>L51+L57+L61+L74</f>
        <v>5.5699040000000002</v>
      </c>
      <c r="M50" s="207">
        <f>M51+M57+M61</f>
        <v>0</v>
      </c>
      <c r="N50" s="112">
        <f t="shared" si="5"/>
        <v>3.9378159999999989</v>
      </c>
      <c r="O50" s="54">
        <f t="shared" si="9"/>
        <v>41.417037943902422</v>
      </c>
      <c r="P50" s="55">
        <v>0</v>
      </c>
      <c r="Q50" s="55">
        <v>0</v>
      </c>
      <c r="R50" s="55">
        <v>0</v>
      </c>
      <c r="S50" s="55">
        <v>0</v>
      </c>
      <c r="T50" s="53">
        <f t="shared" si="6"/>
        <v>3.9378159999999989</v>
      </c>
      <c r="U50" s="54">
        <f t="shared" si="10"/>
        <v>41.417037943902422</v>
      </c>
      <c r="V50" s="55">
        <v>0</v>
      </c>
      <c r="W50" s="55">
        <v>0</v>
      </c>
      <c r="X50" s="176" t="s">
        <v>145</v>
      </c>
    </row>
    <row r="51" spans="1:24" s="40" customFormat="1" ht="75.75" customHeight="1" x14ac:dyDescent="0.25">
      <c r="A51" s="155" t="s">
        <v>80</v>
      </c>
      <c r="B51" s="19" t="s">
        <v>81</v>
      </c>
      <c r="C51" s="166" t="s">
        <v>26</v>
      </c>
      <c r="D51" s="95">
        <f>D52+D54</f>
        <v>3.5935200000000003</v>
      </c>
      <c r="E51" s="36">
        <f t="shared" ref="E51:M51" si="31">E52+E54</f>
        <v>0</v>
      </c>
      <c r="F51" s="36">
        <f t="shared" si="31"/>
        <v>0</v>
      </c>
      <c r="G51" s="36">
        <f t="shared" si="31"/>
        <v>3.5935200000000003</v>
      </c>
      <c r="H51" s="96">
        <f t="shared" si="31"/>
        <v>0</v>
      </c>
      <c r="I51" s="95">
        <f t="shared" si="31"/>
        <v>4.0006000000000004</v>
      </c>
      <c r="J51" s="36">
        <f t="shared" si="31"/>
        <v>0</v>
      </c>
      <c r="K51" s="36">
        <f t="shared" si="31"/>
        <v>0</v>
      </c>
      <c r="L51" s="36">
        <f>L52+L54</f>
        <v>4.0006000000000004</v>
      </c>
      <c r="M51" s="96">
        <f t="shared" si="31"/>
        <v>0</v>
      </c>
      <c r="N51" s="113">
        <f t="shared" si="5"/>
        <v>-0.40708000000000011</v>
      </c>
      <c r="O51" s="38">
        <f t="shared" si="9"/>
        <v>-11.328168481043658</v>
      </c>
      <c r="P51" s="39">
        <v>0</v>
      </c>
      <c r="Q51" s="39">
        <v>0</v>
      </c>
      <c r="R51" s="39">
        <v>0</v>
      </c>
      <c r="S51" s="39">
        <v>0</v>
      </c>
      <c r="T51" s="37">
        <f t="shared" si="6"/>
        <v>-0.40708000000000011</v>
      </c>
      <c r="U51" s="38">
        <f t="shared" si="10"/>
        <v>-11.328168481043658</v>
      </c>
      <c r="V51" s="39">
        <v>0</v>
      </c>
      <c r="W51" s="39">
        <v>0</v>
      </c>
      <c r="X51" s="177" t="s">
        <v>145</v>
      </c>
    </row>
    <row r="52" spans="1:24" s="61" customFormat="1" ht="39.75" customHeight="1" x14ac:dyDescent="0.25">
      <c r="A52" s="156" t="s">
        <v>82</v>
      </c>
      <c r="B52" s="20" t="s">
        <v>83</v>
      </c>
      <c r="C52" s="162" t="s">
        <v>26</v>
      </c>
      <c r="D52" s="102">
        <f>D53</f>
        <v>0</v>
      </c>
      <c r="E52" s="57">
        <f t="shared" ref="E52:M52" si="32">E53</f>
        <v>0</v>
      </c>
      <c r="F52" s="57">
        <f t="shared" si="32"/>
        <v>0</v>
      </c>
      <c r="G52" s="57">
        <f t="shared" si="32"/>
        <v>0</v>
      </c>
      <c r="H52" s="103">
        <f t="shared" si="32"/>
        <v>0</v>
      </c>
      <c r="I52" s="137">
        <f t="shared" si="32"/>
        <v>0</v>
      </c>
      <c r="J52" s="138">
        <f t="shared" si="32"/>
        <v>0</v>
      </c>
      <c r="K52" s="138">
        <f t="shared" si="32"/>
        <v>0</v>
      </c>
      <c r="L52" s="138">
        <f t="shared" si="32"/>
        <v>0</v>
      </c>
      <c r="M52" s="103">
        <f t="shared" si="32"/>
        <v>0</v>
      </c>
      <c r="N52" s="115">
        <f t="shared" si="5"/>
        <v>0</v>
      </c>
      <c r="O52" s="72">
        <v>0</v>
      </c>
      <c r="P52" s="60">
        <v>0</v>
      </c>
      <c r="Q52" s="60">
        <v>0</v>
      </c>
      <c r="R52" s="60">
        <v>0</v>
      </c>
      <c r="S52" s="60">
        <v>0</v>
      </c>
      <c r="T52" s="59">
        <f t="shared" si="6"/>
        <v>0</v>
      </c>
      <c r="U52" s="204">
        <v>0</v>
      </c>
      <c r="V52" s="60">
        <v>0</v>
      </c>
      <c r="W52" s="60">
        <v>0</v>
      </c>
      <c r="X52" s="179" t="s">
        <v>145</v>
      </c>
    </row>
    <row r="53" spans="1:24" ht="29.25" customHeight="1" x14ac:dyDescent="0.25">
      <c r="A53" s="161" t="s">
        <v>82</v>
      </c>
      <c r="B53" s="24" t="s">
        <v>84</v>
      </c>
      <c r="C53" s="22" t="s">
        <v>139</v>
      </c>
      <c r="D53" s="100">
        <f>SUM(E53:G53)</f>
        <v>0</v>
      </c>
      <c r="E53" s="30">
        <v>0</v>
      </c>
      <c r="F53" s="30">
        <v>0</v>
      </c>
      <c r="G53" s="30">
        <v>0</v>
      </c>
      <c r="H53" s="101">
        <v>0</v>
      </c>
      <c r="I53" s="139">
        <f>SUM(J53:M53)</f>
        <v>0</v>
      </c>
      <c r="J53" s="140">
        <v>0</v>
      </c>
      <c r="K53" s="140">
        <v>0</v>
      </c>
      <c r="L53" s="140">
        <v>0</v>
      </c>
      <c r="M53" s="101">
        <v>0</v>
      </c>
      <c r="N53" s="116">
        <f t="shared" si="5"/>
        <v>0</v>
      </c>
      <c r="O53" s="29">
        <v>0</v>
      </c>
      <c r="P53" s="27">
        <v>0</v>
      </c>
      <c r="Q53" s="27">
        <v>0</v>
      </c>
      <c r="R53" s="27">
        <v>0</v>
      </c>
      <c r="S53" s="27">
        <v>0</v>
      </c>
      <c r="T53" s="25">
        <f t="shared" si="6"/>
        <v>0</v>
      </c>
      <c r="U53" s="205">
        <v>0</v>
      </c>
      <c r="V53" s="27">
        <v>0</v>
      </c>
      <c r="W53" s="27">
        <v>0</v>
      </c>
      <c r="X53" s="180" t="s">
        <v>145</v>
      </c>
    </row>
    <row r="54" spans="1:24" s="71" customFormat="1" ht="70.5" customHeight="1" x14ac:dyDescent="0.25">
      <c r="A54" s="162" t="s">
        <v>85</v>
      </c>
      <c r="B54" s="20" t="s">
        <v>86</v>
      </c>
      <c r="C54" s="162" t="s">
        <v>26</v>
      </c>
      <c r="D54" s="97">
        <f>D55</f>
        <v>3.5935200000000003</v>
      </c>
      <c r="E54" s="67">
        <f t="shared" ref="E54:M54" si="33">E55</f>
        <v>0</v>
      </c>
      <c r="F54" s="67">
        <f t="shared" si="33"/>
        <v>0</v>
      </c>
      <c r="G54" s="67">
        <f t="shared" si="33"/>
        <v>3.5935200000000003</v>
      </c>
      <c r="H54" s="134">
        <f t="shared" si="33"/>
        <v>0</v>
      </c>
      <c r="I54" s="97">
        <f t="shared" si="33"/>
        <v>4.0006000000000004</v>
      </c>
      <c r="J54" s="67">
        <f t="shared" si="33"/>
        <v>0</v>
      </c>
      <c r="K54" s="67">
        <f t="shared" si="33"/>
        <v>0</v>
      </c>
      <c r="L54" s="67">
        <f t="shared" si="33"/>
        <v>4.0006000000000004</v>
      </c>
      <c r="M54" s="134">
        <f t="shared" si="33"/>
        <v>0</v>
      </c>
      <c r="N54" s="114">
        <f t="shared" si="5"/>
        <v>-0.40708000000000011</v>
      </c>
      <c r="O54" s="135">
        <f t="shared" si="9"/>
        <v>-11.328168481043658</v>
      </c>
      <c r="P54" s="70">
        <v>0</v>
      </c>
      <c r="Q54" s="70">
        <v>0</v>
      </c>
      <c r="R54" s="70">
        <v>0</v>
      </c>
      <c r="S54" s="70">
        <v>0</v>
      </c>
      <c r="T54" s="69">
        <f t="shared" si="6"/>
        <v>-0.40708000000000011</v>
      </c>
      <c r="U54" s="135">
        <f t="shared" si="10"/>
        <v>-11.328168481043658</v>
      </c>
      <c r="V54" s="70">
        <v>0</v>
      </c>
      <c r="W54" s="70">
        <v>0</v>
      </c>
      <c r="X54" s="178" t="s">
        <v>145</v>
      </c>
    </row>
    <row r="55" spans="1:24" s="77" customFormat="1" ht="47.25" customHeight="1" x14ac:dyDescent="0.25">
      <c r="A55" s="163" t="s">
        <v>87</v>
      </c>
      <c r="B55" s="21" t="s">
        <v>88</v>
      </c>
      <c r="C55" s="164" t="s">
        <v>89</v>
      </c>
      <c r="D55" s="104">
        <f>SUM(D56:D56)</f>
        <v>3.5935200000000003</v>
      </c>
      <c r="E55" s="73">
        <f>SUM(E56:E56)</f>
        <v>0</v>
      </c>
      <c r="F55" s="73">
        <f>SUM(F56:F56)</f>
        <v>0</v>
      </c>
      <c r="G55" s="73">
        <f t="shared" ref="G55" si="34">SUM(G56:G56)</f>
        <v>3.5935200000000003</v>
      </c>
      <c r="H55" s="105">
        <f t="shared" ref="H55:M55" si="35">SUM(H56:H56)</f>
        <v>0</v>
      </c>
      <c r="I55" s="126">
        <f t="shared" si="35"/>
        <v>4.0006000000000004</v>
      </c>
      <c r="J55" s="73">
        <f t="shared" si="35"/>
        <v>0</v>
      </c>
      <c r="K55" s="73">
        <f t="shared" si="35"/>
        <v>0</v>
      </c>
      <c r="L55" s="73">
        <f t="shared" si="35"/>
        <v>4.0006000000000004</v>
      </c>
      <c r="M55" s="105">
        <f t="shared" si="35"/>
        <v>0</v>
      </c>
      <c r="N55" s="117">
        <f t="shared" si="5"/>
        <v>-0.40708000000000011</v>
      </c>
      <c r="O55" s="75">
        <f t="shared" si="9"/>
        <v>-11.328168481043658</v>
      </c>
      <c r="P55" s="76">
        <v>0</v>
      </c>
      <c r="Q55" s="76">
        <v>0</v>
      </c>
      <c r="R55" s="76">
        <v>0</v>
      </c>
      <c r="S55" s="76">
        <v>0</v>
      </c>
      <c r="T55" s="74">
        <f t="shared" si="6"/>
        <v>-0.40708000000000011</v>
      </c>
      <c r="U55" s="75">
        <f t="shared" si="10"/>
        <v>-11.328168481043658</v>
      </c>
      <c r="V55" s="76">
        <v>0</v>
      </c>
      <c r="W55" s="76">
        <v>0</v>
      </c>
      <c r="X55" s="182" t="s">
        <v>145</v>
      </c>
    </row>
    <row r="56" spans="1:24" ht="69" customHeight="1" x14ac:dyDescent="0.25">
      <c r="A56" s="161" t="s">
        <v>87</v>
      </c>
      <c r="B56" s="165" t="s">
        <v>140</v>
      </c>
      <c r="C56" s="22" t="s">
        <v>141</v>
      </c>
      <c r="D56" s="100">
        <f>SUM(E56:H56)</f>
        <v>3.5935200000000003</v>
      </c>
      <c r="E56" s="30">
        <v>0</v>
      </c>
      <c r="F56" s="30">
        <v>0</v>
      </c>
      <c r="G56" s="158">
        <f>2.9946*1.2</f>
        <v>3.5935200000000003</v>
      </c>
      <c r="H56" s="101">
        <v>0</v>
      </c>
      <c r="I56" s="127">
        <f>SUM(J56:M56)</f>
        <v>4.0006000000000004</v>
      </c>
      <c r="J56" s="30">
        <v>0</v>
      </c>
      <c r="K56" s="30">
        <v>0</v>
      </c>
      <c r="L56" s="85">
        <v>4.0006000000000004</v>
      </c>
      <c r="M56" s="101">
        <v>0</v>
      </c>
      <c r="N56" s="116">
        <f t="shared" si="5"/>
        <v>-0.40708000000000011</v>
      </c>
      <c r="O56" s="29">
        <f t="shared" si="9"/>
        <v>-11.328168481043658</v>
      </c>
      <c r="P56" s="27">
        <v>0</v>
      </c>
      <c r="Q56" s="27">
        <v>0</v>
      </c>
      <c r="R56" s="27">
        <v>0</v>
      </c>
      <c r="S56" s="27">
        <v>0</v>
      </c>
      <c r="T56" s="25">
        <f t="shared" si="6"/>
        <v>-0.40708000000000011</v>
      </c>
      <c r="U56" s="29">
        <f t="shared" si="10"/>
        <v>-11.328168481043658</v>
      </c>
      <c r="V56" s="27">
        <v>0</v>
      </c>
      <c r="W56" s="27">
        <v>0</v>
      </c>
      <c r="X56" s="183" t="s">
        <v>145</v>
      </c>
    </row>
    <row r="57" spans="1:24" s="40" customFormat="1" ht="57" customHeight="1" x14ac:dyDescent="0.25">
      <c r="A57" s="166" t="s">
        <v>90</v>
      </c>
      <c r="B57" s="19" t="s">
        <v>91</v>
      </c>
      <c r="C57" s="166" t="s">
        <v>26</v>
      </c>
      <c r="D57" s="95">
        <f>D58+D60</f>
        <v>1.2989999999999999</v>
      </c>
      <c r="E57" s="36">
        <f t="shared" ref="E57:M57" si="36">E58+E60</f>
        <v>0</v>
      </c>
      <c r="F57" s="36">
        <f t="shared" si="36"/>
        <v>0</v>
      </c>
      <c r="G57" s="36">
        <f t="shared" si="36"/>
        <v>1.2989999999999999</v>
      </c>
      <c r="H57" s="96">
        <f t="shared" si="36"/>
        <v>0</v>
      </c>
      <c r="I57" s="203">
        <f t="shared" si="36"/>
        <v>0.39612599999999998</v>
      </c>
      <c r="J57" s="83">
        <f t="shared" si="36"/>
        <v>0</v>
      </c>
      <c r="K57" s="83">
        <f t="shared" si="36"/>
        <v>0</v>
      </c>
      <c r="L57" s="83">
        <f t="shared" si="36"/>
        <v>0.39612599999999998</v>
      </c>
      <c r="M57" s="96">
        <f t="shared" si="36"/>
        <v>0</v>
      </c>
      <c r="N57" s="113">
        <f t="shared" si="5"/>
        <v>0.90287399999999995</v>
      </c>
      <c r="O57" s="38">
        <f t="shared" si="9"/>
        <v>69.505311778290988</v>
      </c>
      <c r="P57" s="39">
        <v>0</v>
      </c>
      <c r="Q57" s="39">
        <v>0</v>
      </c>
      <c r="R57" s="39">
        <v>0</v>
      </c>
      <c r="S57" s="39">
        <v>0</v>
      </c>
      <c r="T57" s="37">
        <f t="shared" si="6"/>
        <v>0.90287399999999995</v>
      </c>
      <c r="U57" s="38">
        <f t="shared" si="10"/>
        <v>69.505311778290988</v>
      </c>
      <c r="V57" s="39">
        <v>0</v>
      </c>
      <c r="W57" s="39">
        <v>0</v>
      </c>
      <c r="X57" s="177" t="s">
        <v>145</v>
      </c>
    </row>
    <row r="58" spans="1:24" s="40" customFormat="1" ht="39.75" customHeight="1" x14ac:dyDescent="0.25">
      <c r="A58" s="166" t="s">
        <v>92</v>
      </c>
      <c r="B58" s="19" t="s">
        <v>93</v>
      </c>
      <c r="C58" s="166" t="s">
        <v>26</v>
      </c>
      <c r="D58" s="95">
        <f>D59</f>
        <v>1.2989999999999999</v>
      </c>
      <c r="E58" s="36">
        <f t="shared" ref="E58:M58" si="37">E59</f>
        <v>0</v>
      </c>
      <c r="F58" s="36">
        <f t="shared" si="37"/>
        <v>0</v>
      </c>
      <c r="G58" s="36">
        <f t="shared" si="37"/>
        <v>1.2989999999999999</v>
      </c>
      <c r="H58" s="96">
        <f t="shared" si="37"/>
        <v>0</v>
      </c>
      <c r="I58" s="203">
        <f t="shared" si="37"/>
        <v>0.39612599999999998</v>
      </c>
      <c r="J58" s="83">
        <f t="shared" si="37"/>
        <v>0</v>
      </c>
      <c r="K58" s="83">
        <f t="shared" si="37"/>
        <v>0</v>
      </c>
      <c r="L58" s="83">
        <f t="shared" si="37"/>
        <v>0.39612599999999998</v>
      </c>
      <c r="M58" s="96">
        <f t="shared" si="37"/>
        <v>0</v>
      </c>
      <c r="N58" s="113">
        <f t="shared" si="5"/>
        <v>0.90287399999999995</v>
      </c>
      <c r="O58" s="38">
        <f t="shared" si="9"/>
        <v>69.505311778290988</v>
      </c>
      <c r="P58" s="39">
        <v>0</v>
      </c>
      <c r="Q58" s="39">
        <v>0</v>
      </c>
      <c r="R58" s="39">
        <v>0</v>
      </c>
      <c r="S58" s="39">
        <v>0</v>
      </c>
      <c r="T58" s="37">
        <f t="shared" si="6"/>
        <v>0.90287399999999995</v>
      </c>
      <c r="U58" s="38">
        <f t="shared" si="10"/>
        <v>69.505311778290988</v>
      </c>
      <c r="V58" s="39">
        <v>0</v>
      </c>
      <c r="W58" s="39">
        <v>0</v>
      </c>
      <c r="X58" s="177" t="s">
        <v>145</v>
      </c>
    </row>
    <row r="59" spans="1:24" ht="40.5" customHeight="1" x14ac:dyDescent="0.25">
      <c r="A59" s="161" t="s">
        <v>142</v>
      </c>
      <c r="B59" s="167" t="s">
        <v>94</v>
      </c>
      <c r="C59" s="22" t="s">
        <v>143</v>
      </c>
      <c r="D59" s="100">
        <f>SUM(E59:H59)</f>
        <v>1.2989999999999999</v>
      </c>
      <c r="E59" s="30">
        <v>0</v>
      </c>
      <c r="F59" s="30">
        <v>0</v>
      </c>
      <c r="G59" s="26">
        <f>1.0825*1.2</f>
        <v>1.2989999999999999</v>
      </c>
      <c r="H59" s="101">
        <v>0</v>
      </c>
      <c r="I59" s="127">
        <f>SUM(J59:M59)</f>
        <v>0.39612599999999998</v>
      </c>
      <c r="J59" s="85">
        <v>0</v>
      </c>
      <c r="K59" s="85">
        <v>0</v>
      </c>
      <c r="L59" s="85">
        <v>0.39612599999999998</v>
      </c>
      <c r="M59" s="101">
        <v>0</v>
      </c>
      <c r="N59" s="116">
        <f t="shared" si="5"/>
        <v>0.90287399999999995</v>
      </c>
      <c r="O59" s="29">
        <f t="shared" si="9"/>
        <v>69.505311778290988</v>
      </c>
      <c r="P59" s="27">
        <v>0</v>
      </c>
      <c r="Q59" s="27">
        <v>0</v>
      </c>
      <c r="R59" s="27">
        <v>0</v>
      </c>
      <c r="S59" s="27">
        <v>0</v>
      </c>
      <c r="T59" s="25">
        <f t="shared" si="6"/>
        <v>0.90287399999999995</v>
      </c>
      <c r="U59" s="29">
        <f t="shared" si="10"/>
        <v>69.505311778290988</v>
      </c>
      <c r="V59" s="27">
        <v>0</v>
      </c>
      <c r="W59" s="27">
        <v>0</v>
      </c>
      <c r="X59" s="180" t="s">
        <v>145</v>
      </c>
    </row>
    <row r="60" spans="1:24" ht="37.5" customHeight="1" x14ac:dyDescent="0.25">
      <c r="A60" s="168" t="s">
        <v>95</v>
      </c>
      <c r="B60" s="17" t="s">
        <v>96</v>
      </c>
      <c r="C60" s="168" t="s">
        <v>26</v>
      </c>
      <c r="D60" s="100">
        <f>SUM(E60:H60)</f>
        <v>0</v>
      </c>
      <c r="E60" s="30">
        <v>0</v>
      </c>
      <c r="F60" s="30">
        <v>0</v>
      </c>
      <c r="G60" s="30">
        <v>0</v>
      </c>
      <c r="H60" s="101">
        <v>0</v>
      </c>
      <c r="I60" s="100">
        <f>SUM(J60:M60)</f>
        <v>0</v>
      </c>
      <c r="J60" s="30">
        <v>0</v>
      </c>
      <c r="K60" s="30">
        <v>0</v>
      </c>
      <c r="L60" s="30">
        <v>0</v>
      </c>
      <c r="M60" s="101">
        <v>0</v>
      </c>
      <c r="N60" s="116">
        <f t="shared" si="5"/>
        <v>0</v>
      </c>
      <c r="O60" s="29">
        <v>0</v>
      </c>
      <c r="P60" s="27">
        <v>0</v>
      </c>
      <c r="Q60" s="27">
        <v>0</v>
      </c>
      <c r="R60" s="27">
        <v>0</v>
      </c>
      <c r="S60" s="27">
        <v>0</v>
      </c>
      <c r="T60" s="25">
        <f t="shared" si="6"/>
        <v>0</v>
      </c>
      <c r="U60" s="27">
        <v>0</v>
      </c>
      <c r="V60" s="27">
        <v>0</v>
      </c>
      <c r="W60" s="27">
        <v>0</v>
      </c>
      <c r="X60" s="180" t="s">
        <v>145</v>
      </c>
    </row>
    <row r="61" spans="1:24" s="40" customFormat="1" ht="48.75" customHeight="1" x14ac:dyDescent="0.25">
      <c r="A61" s="166" t="s">
        <v>97</v>
      </c>
      <c r="B61" s="19" t="s">
        <v>98</v>
      </c>
      <c r="C61" s="166" t="s">
        <v>26</v>
      </c>
      <c r="D61" s="95">
        <f>SUM(D62:D66)</f>
        <v>4.6151999999999997</v>
      </c>
      <c r="E61" s="36">
        <f t="shared" ref="E61:M61" si="38">SUM(E62:E66)</f>
        <v>0</v>
      </c>
      <c r="F61" s="36">
        <f t="shared" si="38"/>
        <v>0</v>
      </c>
      <c r="G61" s="36">
        <f>G66</f>
        <v>4.6151999999999997</v>
      </c>
      <c r="H61" s="96">
        <f t="shared" si="38"/>
        <v>0</v>
      </c>
      <c r="I61" s="95">
        <f t="shared" si="38"/>
        <v>1.1731780000000001</v>
      </c>
      <c r="J61" s="36">
        <f t="shared" si="38"/>
        <v>0</v>
      </c>
      <c r="K61" s="36">
        <f t="shared" si="38"/>
        <v>0</v>
      </c>
      <c r="L61" s="36">
        <f t="shared" si="38"/>
        <v>1.1731780000000001</v>
      </c>
      <c r="M61" s="96">
        <f t="shared" si="38"/>
        <v>0</v>
      </c>
      <c r="N61" s="113">
        <f t="shared" si="5"/>
        <v>3.4420219999999997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7">
        <f t="shared" si="6"/>
        <v>3.4420219999999997</v>
      </c>
      <c r="U61" s="38">
        <f t="shared" si="10"/>
        <v>74.580126538394865</v>
      </c>
      <c r="V61" s="39">
        <v>0</v>
      </c>
      <c r="W61" s="39">
        <v>0</v>
      </c>
      <c r="X61" s="177" t="s">
        <v>145</v>
      </c>
    </row>
    <row r="62" spans="1:24" ht="46.5" hidden="1" customHeight="1" outlineLevel="1" x14ac:dyDescent="0.25">
      <c r="A62" s="168" t="s">
        <v>99</v>
      </c>
      <c r="B62" s="17" t="s">
        <v>100</v>
      </c>
      <c r="C62" s="168" t="s">
        <v>26</v>
      </c>
      <c r="D62" s="100">
        <v>0</v>
      </c>
      <c r="E62" s="30">
        <v>0</v>
      </c>
      <c r="F62" s="30">
        <v>0</v>
      </c>
      <c r="G62" s="30">
        <v>0</v>
      </c>
      <c r="H62" s="101">
        <v>0</v>
      </c>
      <c r="I62" s="125">
        <v>0</v>
      </c>
      <c r="J62" s="30">
        <v>0</v>
      </c>
      <c r="K62" s="30">
        <v>0</v>
      </c>
      <c r="L62" s="30">
        <v>0</v>
      </c>
      <c r="M62" s="101">
        <v>0</v>
      </c>
      <c r="N62" s="116">
        <f t="shared" si="5"/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5">
        <f t="shared" si="6"/>
        <v>0</v>
      </c>
      <c r="U62" s="27">
        <v>0</v>
      </c>
      <c r="V62" s="27">
        <v>0</v>
      </c>
      <c r="W62" s="27">
        <v>0</v>
      </c>
      <c r="X62" s="180" t="s">
        <v>145</v>
      </c>
    </row>
    <row r="63" spans="1:24" ht="46.5" hidden="1" customHeight="1" outlineLevel="1" x14ac:dyDescent="0.25">
      <c r="A63" s="168" t="s">
        <v>101</v>
      </c>
      <c r="B63" s="17" t="s">
        <v>102</v>
      </c>
      <c r="C63" s="168" t="s">
        <v>26</v>
      </c>
      <c r="D63" s="100">
        <v>0</v>
      </c>
      <c r="E63" s="30">
        <v>0</v>
      </c>
      <c r="F63" s="30">
        <v>0</v>
      </c>
      <c r="G63" s="30">
        <v>0</v>
      </c>
      <c r="H63" s="101">
        <v>0</v>
      </c>
      <c r="I63" s="125">
        <v>0</v>
      </c>
      <c r="J63" s="30">
        <v>0</v>
      </c>
      <c r="K63" s="30">
        <v>0</v>
      </c>
      <c r="L63" s="30">
        <v>0</v>
      </c>
      <c r="M63" s="101">
        <v>0</v>
      </c>
      <c r="N63" s="116">
        <f t="shared" si="5"/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5">
        <f t="shared" si="6"/>
        <v>0</v>
      </c>
      <c r="U63" s="27">
        <v>0</v>
      </c>
      <c r="V63" s="27">
        <v>0</v>
      </c>
      <c r="W63" s="27">
        <v>0</v>
      </c>
      <c r="X63" s="180" t="s">
        <v>145</v>
      </c>
    </row>
    <row r="64" spans="1:24" ht="46.5" hidden="1" customHeight="1" outlineLevel="1" x14ac:dyDescent="0.25">
      <c r="A64" s="168" t="s">
        <v>103</v>
      </c>
      <c r="B64" s="17" t="s">
        <v>104</v>
      </c>
      <c r="C64" s="168" t="s">
        <v>26</v>
      </c>
      <c r="D64" s="100">
        <v>0</v>
      </c>
      <c r="E64" s="30">
        <v>0</v>
      </c>
      <c r="F64" s="30">
        <v>0</v>
      </c>
      <c r="G64" s="30">
        <v>0</v>
      </c>
      <c r="H64" s="101">
        <v>0</v>
      </c>
      <c r="I64" s="125">
        <v>0</v>
      </c>
      <c r="J64" s="30">
        <v>0</v>
      </c>
      <c r="K64" s="30">
        <v>0</v>
      </c>
      <c r="L64" s="30">
        <v>0</v>
      </c>
      <c r="M64" s="101">
        <v>0</v>
      </c>
      <c r="N64" s="116">
        <f t="shared" si="5"/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5">
        <f t="shared" si="6"/>
        <v>0</v>
      </c>
      <c r="U64" s="27">
        <v>0</v>
      </c>
      <c r="V64" s="27">
        <v>0</v>
      </c>
      <c r="W64" s="27">
        <v>0</v>
      </c>
      <c r="X64" s="180" t="s">
        <v>145</v>
      </c>
    </row>
    <row r="65" spans="1:24" ht="44.25" hidden="1" customHeight="1" outlineLevel="1" x14ac:dyDescent="0.25">
      <c r="A65" s="168" t="s">
        <v>105</v>
      </c>
      <c r="B65" s="17" t="s">
        <v>106</v>
      </c>
      <c r="C65" s="168" t="s">
        <v>26</v>
      </c>
      <c r="D65" s="100">
        <v>0</v>
      </c>
      <c r="E65" s="30">
        <v>0</v>
      </c>
      <c r="F65" s="30">
        <v>0</v>
      </c>
      <c r="G65" s="30">
        <v>0</v>
      </c>
      <c r="H65" s="101">
        <v>0</v>
      </c>
      <c r="I65" s="125">
        <v>0</v>
      </c>
      <c r="J65" s="30">
        <v>0</v>
      </c>
      <c r="K65" s="30">
        <v>0</v>
      </c>
      <c r="L65" s="30">
        <v>0</v>
      </c>
      <c r="M65" s="101">
        <v>0</v>
      </c>
      <c r="N65" s="116">
        <f t="shared" si="5"/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5">
        <f t="shared" si="6"/>
        <v>0</v>
      </c>
      <c r="U65" s="27">
        <v>0</v>
      </c>
      <c r="V65" s="27">
        <v>0</v>
      </c>
      <c r="W65" s="27">
        <v>0</v>
      </c>
      <c r="X65" s="180" t="s">
        <v>145</v>
      </c>
    </row>
    <row r="66" spans="1:24" s="77" customFormat="1" ht="45.75" customHeight="1" collapsed="1" x14ac:dyDescent="0.25">
      <c r="A66" s="163" t="s">
        <v>107</v>
      </c>
      <c r="B66" s="23" t="s">
        <v>108</v>
      </c>
      <c r="C66" s="163" t="s">
        <v>26</v>
      </c>
      <c r="D66" s="104">
        <f>D67</f>
        <v>4.6151999999999997</v>
      </c>
      <c r="E66" s="73">
        <f t="shared" ref="E66:M66" si="39">E67</f>
        <v>0</v>
      </c>
      <c r="F66" s="73">
        <f t="shared" si="39"/>
        <v>0</v>
      </c>
      <c r="G66" s="73">
        <f t="shared" si="39"/>
        <v>4.6151999999999997</v>
      </c>
      <c r="H66" s="105">
        <f t="shared" si="39"/>
        <v>0</v>
      </c>
      <c r="I66" s="104">
        <f t="shared" si="39"/>
        <v>1.1731780000000001</v>
      </c>
      <c r="J66" s="73">
        <f t="shared" si="39"/>
        <v>0</v>
      </c>
      <c r="K66" s="73">
        <f t="shared" si="39"/>
        <v>0</v>
      </c>
      <c r="L66" s="73">
        <f t="shared" si="39"/>
        <v>1.1731780000000001</v>
      </c>
      <c r="M66" s="105">
        <f t="shared" si="39"/>
        <v>0</v>
      </c>
      <c r="N66" s="117">
        <f t="shared" si="5"/>
        <v>3.4420219999999997</v>
      </c>
      <c r="O66" s="76">
        <v>0</v>
      </c>
      <c r="P66" s="76">
        <v>0</v>
      </c>
      <c r="Q66" s="76">
        <v>0</v>
      </c>
      <c r="R66" s="76">
        <v>0</v>
      </c>
      <c r="S66" s="76">
        <v>0</v>
      </c>
      <c r="T66" s="74">
        <f t="shared" si="6"/>
        <v>3.4420219999999997</v>
      </c>
      <c r="U66" s="75">
        <f t="shared" si="10"/>
        <v>74.580126538394865</v>
      </c>
      <c r="V66" s="76">
        <v>0</v>
      </c>
      <c r="W66" s="76">
        <v>0</v>
      </c>
      <c r="X66" s="182" t="s">
        <v>145</v>
      </c>
    </row>
    <row r="67" spans="1:24" ht="58.5" customHeight="1" x14ac:dyDescent="0.25">
      <c r="A67" s="162" t="s">
        <v>109</v>
      </c>
      <c r="B67" s="189" t="s">
        <v>147</v>
      </c>
      <c r="C67" s="190" t="s">
        <v>110</v>
      </c>
      <c r="D67" s="127">
        <f>SUM(E67:H67)</f>
        <v>4.6151999999999997</v>
      </c>
      <c r="E67" s="30">
        <v>0</v>
      </c>
      <c r="F67" s="30">
        <v>0</v>
      </c>
      <c r="G67" s="158">
        <f t="shared" ref="G67" si="40">SUM(G68:G70)</f>
        <v>4.6151999999999997</v>
      </c>
      <c r="H67" s="101">
        <v>0</v>
      </c>
      <c r="I67" s="127">
        <f>SUM(J67:M67)</f>
        <v>1.1731780000000001</v>
      </c>
      <c r="J67" s="30">
        <v>0</v>
      </c>
      <c r="K67" s="30">
        <v>0</v>
      </c>
      <c r="L67" s="158">
        <f t="shared" ref="L67" si="41">SUM(L68:L70)</f>
        <v>1.1731780000000001</v>
      </c>
      <c r="M67" s="101">
        <v>0</v>
      </c>
      <c r="N67" s="116">
        <f t="shared" si="5"/>
        <v>3.4420219999999997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5">
        <f t="shared" si="6"/>
        <v>3.4420219999999997</v>
      </c>
      <c r="U67" s="29">
        <f t="shared" si="10"/>
        <v>74.580126538394865</v>
      </c>
      <c r="V67" s="27">
        <v>0</v>
      </c>
      <c r="W67" s="27">
        <v>0</v>
      </c>
      <c r="X67" s="180" t="s">
        <v>145</v>
      </c>
    </row>
    <row r="68" spans="1:24" ht="26.25" customHeight="1" x14ac:dyDescent="0.25">
      <c r="A68" s="169"/>
      <c r="B68" s="191" t="s">
        <v>148</v>
      </c>
      <c r="C68" s="22" t="str">
        <f>C67</f>
        <v>G-1.2.3.5.1</v>
      </c>
      <c r="D68" s="127">
        <f t="shared" ref="D68:D70" si="42">SUM(E68:H68)</f>
        <v>3.8003999999999998</v>
      </c>
      <c r="E68" s="30">
        <v>0</v>
      </c>
      <c r="F68" s="30">
        <v>0</v>
      </c>
      <c r="G68" s="158">
        <v>3.8003999999999998</v>
      </c>
      <c r="H68" s="101">
        <v>0</v>
      </c>
      <c r="I68" s="127">
        <f t="shared" ref="I68:I70" si="43">SUM(J68:M68)</f>
        <v>1.1731780000000001</v>
      </c>
      <c r="J68" s="30">
        <v>0</v>
      </c>
      <c r="K68" s="30">
        <v>0</v>
      </c>
      <c r="L68" s="158">
        <v>1.1731780000000001</v>
      </c>
      <c r="M68" s="101">
        <v>0</v>
      </c>
      <c r="N68" s="116">
        <f t="shared" ref="N68:N70" si="44">D68-I68</f>
        <v>2.6272219999999997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5">
        <f t="shared" ref="T68:T70" si="45">G68-L68</f>
        <v>2.6272219999999997</v>
      </c>
      <c r="U68" s="29">
        <f t="shared" ref="U68:U70" si="46">T68/G68*100</f>
        <v>69.130144195347853</v>
      </c>
      <c r="V68" s="27">
        <v>0</v>
      </c>
      <c r="W68" s="27">
        <v>0</v>
      </c>
      <c r="X68" s="180" t="s">
        <v>145</v>
      </c>
    </row>
    <row r="69" spans="1:24" ht="26.25" customHeight="1" x14ac:dyDescent="0.25">
      <c r="A69" s="169"/>
      <c r="B69" s="191" t="s">
        <v>149</v>
      </c>
      <c r="C69" s="22" t="str">
        <f>C67</f>
        <v>G-1.2.3.5.1</v>
      </c>
      <c r="D69" s="127">
        <f t="shared" si="42"/>
        <v>0.66960000000000008</v>
      </c>
      <c r="E69" s="30">
        <v>0</v>
      </c>
      <c r="F69" s="30">
        <v>0</v>
      </c>
      <c r="G69" s="158">
        <v>0.66960000000000008</v>
      </c>
      <c r="H69" s="101">
        <v>0</v>
      </c>
      <c r="I69" s="127">
        <f t="shared" si="43"/>
        <v>0</v>
      </c>
      <c r="J69" s="30">
        <v>0</v>
      </c>
      <c r="K69" s="30">
        <v>0</v>
      </c>
      <c r="L69" s="30">
        <v>0</v>
      </c>
      <c r="M69" s="101">
        <v>0</v>
      </c>
      <c r="N69" s="116">
        <f t="shared" si="44"/>
        <v>0.66960000000000008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5">
        <f t="shared" si="45"/>
        <v>0.66960000000000008</v>
      </c>
      <c r="U69" s="29">
        <f t="shared" si="46"/>
        <v>100</v>
      </c>
      <c r="V69" s="27">
        <v>0</v>
      </c>
      <c r="W69" s="27">
        <v>0</v>
      </c>
      <c r="X69" s="180" t="s">
        <v>145</v>
      </c>
    </row>
    <row r="70" spans="1:24" ht="36" customHeight="1" x14ac:dyDescent="0.25">
      <c r="A70" s="169"/>
      <c r="B70" s="191" t="s">
        <v>150</v>
      </c>
      <c r="C70" s="22" t="str">
        <f>C67</f>
        <v>G-1.2.3.5.1</v>
      </c>
      <c r="D70" s="127">
        <f t="shared" si="42"/>
        <v>0.1452</v>
      </c>
      <c r="E70" s="30">
        <v>0</v>
      </c>
      <c r="F70" s="30">
        <v>0</v>
      </c>
      <c r="G70" s="158">
        <v>0.1452</v>
      </c>
      <c r="H70" s="101">
        <v>0</v>
      </c>
      <c r="I70" s="127">
        <f t="shared" si="43"/>
        <v>0</v>
      </c>
      <c r="J70" s="30">
        <v>0</v>
      </c>
      <c r="K70" s="30">
        <v>0</v>
      </c>
      <c r="L70" s="30">
        <v>0</v>
      </c>
      <c r="M70" s="101">
        <v>0</v>
      </c>
      <c r="N70" s="116">
        <f t="shared" si="44"/>
        <v>0.1452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5">
        <f t="shared" si="45"/>
        <v>0.1452</v>
      </c>
      <c r="U70" s="29">
        <f t="shared" si="46"/>
        <v>100</v>
      </c>
      <c r="V70" s="27">
        <v>0</v>
      </c>
      <c r="W70" s="27">
        <v>0</v>
      </c>
      <c r="X70" s="180" t="s">
        <v>145</v>
      </c>
    </row>
    <row r="71" spans="1:24" ht="60.75" hidden="1" customHeight="1" outlineLevel="1" x14ac:dyDescent="0.25">
      <c r="A71" s="168" t="s">
        <v>111</v>
      </c>
      <c r="B71" s="17" t="s">
        <v>112</v>
      </c>
      <c r="C71" s="168" t="s">
        <v>26</v>
      </c>
      <c r="D71" s="100">
        <v>0</v>
      </c>
      <c r="E71" s="30">
        <v>0</v>
      </c>
      <c r="F71" s="30">
        <v>0</v>
      </c>
      <c r="G71" s="30">
        <v>0</v>
      </c>
      <c r="H71" s="101">
        <v>0</v>
      </c>
      <c r="I71" s="125">
        <v>0</v>
      </c>
      <c r="J71" s="30">
        <v>0</v>
      </c>
      <c r="K71" s="30">
        <v>0</v>
      </c>
      <c r="L71" s="30">
        <v>0</v>
      </c>
      <c r="M71" s="101">
        <v>0</v>
      </c>
      <c r="N71" s="116">
        <f t="shared" si="5"/>
        <v>0</v>
      </c>
      <c r="O71" s="25">
        <f t="shared" ref="O71:O82" si="47">E71-J71</f>
        <v>0</v>
      </c>
      <c r="P71" s="25">
        <f t="shared" ref="P71:P82" si="48">F71-K71</f>
        <v>0</v>
      </c>
      <c r="Q71" s="25">
        <f t="shared" ref="Q71:Q82" si="49">G71-L71</f>
        <v>0</v>
      </c>
      <c r="R71" s="25">
        <f t="shared" ref="R71:R82" si="50">H71-M71</f>
        <v>0</v>
      </c>
      <c r="S71" s="25">
        <f t="shared" ref="S71:S82" si="51">I71-N71</f>
        <v>0</v>
      </c>
      <c r="T71" s="25">
        <f t="shared" ref="T71:T82" si="52">J71-O71</f>
        <v>0</v>
      </c>
      <c r="U71" s="25">
        <f t="shared" ref="U71:U82" si="53">K71-P71</f>
        <v>0</v>
      </c>
      <c r="V71" s="25">
        <f t="shared" ref="V71:V82" si="54">L71-Q71</f>
        <v>0</v>
      </c>
      <c r="W71" s="27">
        <v>0</v>
      </c>
      <c r="X71" s="180" t="s">
        <v>145</v>
      </c>
    </row>
    <row r="72" spans="1:24" ht="61.5" hidden="1" customHeight="1" outlineLevel="1" x14ac:dyDescent="0.25">
      <c r="A72" s="168" t="s">
        <v>113</v>
      </c>
      <c r="B72" s="17" t="s">
        <v>114</v>
      </c>
      <c r="C72" s="168" t="s">
        <v>26</v>
      </c>
      <c r="D72" s="100">
        <v>0</v>
      </c>
      <c r="E72" s="30">
        <v>0</v>
      </c>
      <c r="F72" s="30">
        <v>0</v>
      </c>
      <c r="G72" s="30">
        <v>0</v>
      </c>
      <c r="H72" s="101">
        <v>0</v>
      </c>
      <c r="I72" s="125">
        <v>0</v>
      </c>
      <c r="J72" s="30">
        <v>0</v>
      </c>
      <c r="K72" s="30">
        <v>0</v>
      </c>
      <c r="L72" s="30">
        <v>0</v>
      </c>
      <c r="M72" s="101">
        <v>0</v>
      </c>
      <c r="N72" s="116">
        <f t="shared" si="5"/>
        <v>0</v>
      </c>
      <c r="O72" s="25">
        <f t="shared" si="47"/>
        <v>0</v>
      </c>
      <c r="P72" s="25">
        <f t="shared" si="48"/>
        <v>0</v>
      </c>
      <c r="Q72" s="25">
        <f t="shared" si="49"/>
        <v>0</v>
      </c>
      <c r="R72" s="25">
        <f t="shared" si="50"/>
        <v>0</v>
      </c>
      <c r="S72" s="25">
        <f t="shared" si="51"/>
        <v>0</v>
      </c>
      <c r="T72" s="25">
        <f t="shared" si="52"/>
        <v>0</v>
      </c>
      <c r="U72" s="25">
        <f t="shared" si="53"/>
        <v>0</v>
      </c>
      <c r="V72" s="25">
        <f t="shared" si="54"/>
        <v>0</v>
      </c>
      <c r="W72" s="27">
        <v>0</v>
      </c>
      <c r="X72" s="180" t="s">
        <v>145</v>
      </c>
    </row>
    <row r="73" spans="1:24" ht="68.25" hidden="1" customHeight="1" outlineLevel="1" x14ac:dyDescent="0.25">
      <c r="A73" s="168" t="s">
        <v>115</v>
      </c>
      <c r="B73" s="17" t="s">
        <v>116</v>
      </c>
      <c r="C73" s="168" t="s">
        <v>26</v>
      </c>
      <c r="D73" s="100">
        <v>0</v>
      </c>
      <c r="E73" s="30">
        <v>0</v>
      </c>
      <c r="F73" s="30">
        <v>0</v>
      </c>
      <c r="G73" s="30">
        <v>0</v>
      </c>
      <c r="H73" s="101">
        <v>0</v>
      </c>
      <c r="I73" s="125">
        <v>0</v>
      </c>
      <c r="J73" s="30">
        <v>0</v>
      </c>
      <c r="K73" s="30">
        <v>0</v>
      </c>
      <c r="L73" s="30">
        <v>0</v>
      </c>
      <c r="M73" s="101">
        <v>0</v>
      </c>
      <c r="N73" s="116">
        <f t="shared" si="5"/>
        <v>0</v>
      </c>
      <c r="O73" s="25">
        <f t="shared" si="47"/>
        <v>0</v>
      </c>
      <c r="P73" s="25">
        <f t="shared" si="48"/>
        <v>0</v>
      </c>
      <c r="Q73" s="25">
        <f t="shared" si="49"/>
        <v>0</v>
      </c>
      <c r="R73" s="25">
        <f t="shared" si="50"/>
        <v>0</v>
      </c>
      <c r="S73" s="25">
        <f t="shared" si="51"/>
        <v>0</v>
      </c>
      <c r="T73" s="25">
        <f t="shared" si="52"/>
        <v>0</v>
      </c>
      <c r="U73" s="25">
        <f t="shared" si="53"/>
        <v>0</v>
      </c>
      <c r="V73" s="25">
        <f t="shared" si="54"/>
        <v>0</v>
      </c>
      <c r="W73" s="27">
        <v>0</v>
      </c>
      <c r="X73" s="180" t="s">
        <v>145</v>
      </c>
    </row>
    <row r="74" spans="1:24" s="35" customFormat="1" ht="52.5" customHeight="1" collapsed="1" x14ac:dyDescent="0.25">
      <c r="A74" s="170" t="s">
        <v>117</v>
      </c>
      <c r="B74" s="171" t="s">
        <v>118</v>
      </c>
      <c r="C74" s="170" t="s">
        <v>26</v>
      </c>
      <c r="D74" s="106">
        <f>SUM(D75:D76)</f>
        <v>0</v>
      </c>
      <c r="E74" s="32">
        <f t="shared" ref="E74:M74" si="55">SUM(E75:E76)</f>
        <v>0</v>
      </c>
      <c r="F74" s="32">
        <f t="shared" si="55"/>
        <v>0</v>
      </c>
      <c r="G74" s="32">
        <v>0</v>
      </c>
      <c r="H74" s="107">
        <f t="shared" si="55"/>
        <v>0</v>
      </c>
      <c r="I74" s="106">
        <f t="shared" si="55"/>
        <v>0</v>
      </c>
      <c r="J74" s="32">
        <f t="shared" si="55"/>
        <v>0</v>
      </c>
      <c r="K74" s="32">
        <f t="shared" si="55"/>
        <v>0</v>
      </c>
      <c r="L74" s="32">
        <f t="shared" si="55"/>
        <v>0</v>
      </c>
      <c r="M74" s="107">
        <f t="shared" si="55"/>
        <v>0</v>
      </c>
      <c r="N74" s="118">
        <f t="shared" si="5"/>
        <v>0</v>
      </c>
      <c r="O74" s="33">
        <f t="shared" si="47"/>
        <v>0</v>
      </c>
      <c r="P74" s="33">
        <f t="shared" si="48"/>
        <v>0</v>
      </c>
      <c r="Q74" s="33">
        <f t="shared" si="49"/>
        <v>0</v>
      </c>
      <c r="R74" s="33">
        <f t="shared" si="50"/>
        <v>0</v>
      </c>
      <c r="S74" s="33">
        <f t="shared" si="51"/>
        <v>0</v>
      </c>
      <c r="T74" s="33">
        <f t="shared" si="52"/>
        <v>0</v>
      </c>
      <c r="U74" s="33">
        <f t="shared" si="53"/>
        <v>0</v>
      </c>
      <c r="V74" s="33">
        <f t="shared" si="54"/>
        <v>0</v>
      </c>
      <c r="W74" s="34">
        <v>0</v>
      </c>
      <c r="X74" s="181" t="s">
        <v>145</v>
      </c>
    </row>
    <row r="75" spans="1:24" ht="45.75" hidden="1" customHeight="1" outlineLevel="1" x14ac:dyDescent="0.25">
      <c r="A75" s="168" t="s">
        <v>119</v>
      </c>
      <c r="B75" s="17" t="s">
        <v>120</v>
      </c>
      <c r="C75" s="168" t="s">
        <v>26</v>
      </c>
      <c r="D75" s="100">
        <v>0</v>
      </c>
      <c r="E75" s="30">
        <v>0</v>
      </c>
      <c r="F75" s="30">
        <v>0</v>
      </c>
      <c r="G75" s="30">
        <v>0</v>
      </c>
      <c r="H75" s="101">
        <v>0</v>
      </c>
      <c r="I75" s="125">
        <v>0</v>
      </c>
      <c r="J75" s="30">
        <v>0</v>
      </c>
      <c r="K75" s="30">
        <v>0</v>
      </c>
      <c r="L75" s="30">
        <v>0</v>
      </c>
      <c r="M75" s="101">
        <v>0</v>
      </c>
      <c r="N75" s="116">
        <f t="shared" si="5"/>
        <v>0</v>
      </c>
      <c r="O75" s="25">
        <f t="shared" si="47"/>
        <v>0</v>
      </c>
      <c r="P75" s="25">
        <f t="shared" si="48"/>
        <v>0</v>
      </c>
      <c r="Q75" s="25">
        <f t="shared" si="49"/>
        <v>0</v>
      </c>
      <c r="R75" s="25">
        <f t="shared" si="50"/>
        <v>0</v>
      </c>
      <c r="S75" s="25">
        <f t="shared" si="51"/>
        <v>0</v>
      </c>
      <c r="T75" s="25">
        <f t="shared" si="52"/>
        <v>0</v>
      </c>
      <c r="U75" s="25">
        <f t="shared" si="53"/>
        <v>0</v>
      </c>
      <c r="V75" s="25">
        <f t="shared" si="54"/>
        <v>0</v>
      </c>
      <c r="W75" s="27">
        <v>0</v>
      </c>
      <c r="X75" s="180" t="s">
        <v>145</v>
      </c>
    </row>
    <row r="76" spans="1:24" ht="56.25" hidden="1" customHeight="1" outlineLevel="1" x14ac:dyDescent="0.25">
      <c r="A76" s="168" t="s">
        <v>121</v>
      </c>
      <c r="B76" s="17" t="s">
        <v>122</v>
      </c>
      <c r="C76" s="168" t="s">
        <v>26</v>
      </c>
      <c r="D76" s="100">
        <v>0</v>
      </c>
      <c r="E76" s="30">
        <v>0</v>
      </c>
      <c r="F76" s="30">
        <v>0</v>
      </c>
      <c r="G76" s="30">
        <v>0</v>
      </c>
      <c r="H76" s="101">
        <v>0</v>
      </c>
      <c r="I76" s="125">
        <v>0</v>
      </c>
      <c r="J76" s="30">
        <v>0</v>
      </c>
      <c r="K76" s="30">
        <v>0</v>
      </c>
      <c r="L76" s="30">
        <v>0</v>
      </c>
      <c r="M76" s="101">
        <v>0</v>
      </c>
      <c r="N76" s="116">
        <f t="shared" si="5"/>
        <v>0</v>
      </c>
      <c r="O76" s="25">
        <f t="shared" si="47"/>
        <v>0</v>
      </c>
      <c r="P76" s="25">
        <f t="shared" si="48"/>
        <v>0</v>
      </c>
      <c r="Q76" s="25">
        <f t="shared" si="49"/>
        <v>0</v>
      </c>
      <c r="R76" s="25">
        <f t="shared" si="50"/>
        <v>0</v>
      </c>
      <c r="S76" s="25">
        <f t="shared" si="51"/>
        <v>0</v>
      </c>
      <c r="T76" s="25">
        <f t="shared" si="52"/>
        <v>0</v>
      </c>
      <c r="U76" s="25">
        <f t="shared" si="53"/>
        <v>0</v>
      </c>
      <c r="V76" s="25">
        <f t="shared" si="54"/>
        <v>0</v>
      </c>
      <c r="W76" s="27">
        <v>0</v>
      </c>
      <c r="X76" s="180" t="s">
        <v>145</v>
      </c>
    </row>
    <row r="77" spans="1:24" s="50" customFormat="1" ht="64.5" customHeight="1" collapsed="1" x14ac:dyDescent="0.25">
      <c r="A77" s="172" t="s">
        <v>123</v>
      </c>
      <c r="B77" s="18" t="s">
        <v>124</v>
      </c>
      <c r="C77" s="172" t="s">
        <v>26</v>
      </c>
      <c r="D77" s="108">
        <v>0</v>
      </c>
      <c r="E77" s="47">
        <v>0</v>
      </c>
      <c r="F77" s="47">
        <v>0</v>
      </c>
      <c r="G77" s="47">
        <v>0</v>
      </c>
      <c r="H77" s="109">
        <v>0</v>
      </c>
      <c r="I77" s="128">
        <v>0</v>
      </c>
      <c r="J77" s="47">
        <v>0</v>
      </c>
      <c r="K77" s="47">
        <v>0</v>
      </c>
      <c r="L77" s="47">
        <v>0</v>
      </c>
      <c r="M77" s="109">
        <v>0</v>
      </c>
      <c r="N77" s="119">
        <f t="shared" si="5"/>
        <v>0</v>
      </c>
      <c r="O77" s="48">
        <f t="shared" si="47"/>
        <v>0</v>
      </c>
      <c r="P77" s="48">
        <f t="shared" si="48"/>
        <v>0</v>
      </c>
      <c r="Q77" s="48">
        <f t="shared" si="49"/>
        <v>0</v>
      </c>
      <c r="R77" s="48">
        <f t="shared" si="50"/>
        <v>0</v>
      </c>
      <c r="S77" s="48">
        <v>0</v>
      </c>
      <c r="T77" s="48">
        <f t="shared" si="52"/>
        <v>0</v>
      </c>
      <c r="U77" s="48">
        <f t="shared" si="53"/>
        <v>0</v>
      </c>
      <c r="V77" s="48">
        <f t="shared" si="54"/>
        <v>0</v>
      </c>
      <c r="W77" s="49">
        <v>0</v>
      </c>
      <c r="X77" s="184" t="s">
        <v>145</v>
      </c>
    </row>
    <row r="78" spans="1:24" ht="71.25" hidden="1" customHeight="1" outlineLevel="1" x14ac:dyDescent="0.25">
      <c r="A78" s="168" t="s">
        <v>125</v>
      </c>
      <c r="B78" s="17" t="s">
        <v>126</v>
      </c>
      <c r="C78" s="168" t="s">
        <v>26</v>
      </c>
      <c r="D78" s="100">
        <v>0</v>
      </c>
      <c r="E78" s="30">
        <v>0</v>
      </c>
      <c r="F78" s="30">
        <v>0</v>
      </c>
      <c r="G78" s="30">
        <v>0</v>
      </c>
      <c r="H78" s="101">
        <v>0</v>
      </c>
      <c r="I78" s="125">
        <v>0</v>
      </c>
      <c r="J78" s="30">
        <v>0</v>
      </c>
      <c r="K78" s="30">
        <v>0</v>
      </c>
      <c r="L78" s="30">
        <v>0</v>
      </c>
      <c r="M78" s="101">
        <v>0</v>
      </c>
      <c r="N78" s="116">
        <f t="shared" si="5"/>
        <v>0</v>
      </c>
      <c r="O78" s="25">
        <f t="shared" si="47"/>
        <v>0</v>
      </c>
      <c r="P78" s="25">
        <f t="shared" si="48"/>
        <v>0</v>
      </c>
      <c r="Q78" s="25">
        <f t="shared" si="49"/>
        <v>0</v>
      </c>
      <c r="R78" s="25">
        <f t="shared" si="50"/>
        <v>0</v>
      </c>
      <c r="S78" s="25">
        <f t="shared" si="51"/>
        <v>0</v>
      </c>
      <c r="T78" s="25">
        <f t="shared" si="52"/>
        <v>0</v>
      </c>
      <c r="U78" s="25">
        <f t="shared" si="53"/>
        <v>0</v>
      </c>
      <c r="V78" s="25">
        <f t="shared" si="54"/>
        <v>0</v>
      </c>
      <c r="W78" s="27">
        <v>0</v>
      </c>
      <c r="X78" s="180" t="s">
        <v>145</v>
      </c>
    </row>
    <row r="79" spans="1:24" ht="72" hidden="1" customHeight="1" outlineLevel="1" x14ac:dyDescent="0.25">
      <c r="A79" s="168" t="s">
        <v>127</v>
      </c>
      <c r="B79" s="17" t="s">
        <v>128</v>
      </c>
      <c r="C79" s="168" t="s">
        <v>26</v>
      </c>
      <c r="D79" s="100">
        <v>0</v>
      </c>
      <c r="E79" s="30">
        <v>0</v>
      </c>
      <c r="F79" s="30">
        <v>0</v>
      </c>
      <c r="G79" s="30">
        <v>0</v>
      </c>
      <c r="H79" s="101">
        <v>0</v>
      </c>
      <c r="I79" s="125">
        <v>0</v>
      </c>
      <c r="J79" s="30">
        <v>0</v>
      </c>
      <c r="K79" s="30">
        <v>0</v>
      </c>
      <c r="L79" s="30">
        <v>0</v>
      </c>
      <c r="M79" s="101">
        <v>0</v>
      </c>
      <c r="N79" s="116">
        <f t="shared" si="5"/>
        <v>0</v>
      </c>
      <c r="O79" s="25">
        <f t="shared" si="47"/>
        <v>0</v>
      </c>
      <c r="P79" s="25">
        <f t="shared" si="48"/>
        <v>0</v>
      </c>
      <c r="Q79" s="25">
        <f t="shared" si="49"/>
        <v>0</v>
      </c>
      <c r="R79" s="25">
        <f t="shared" si="50"/>
        <v>0</v>
      </c>
      <c r="S79" s="25">
        <f t="shared" si="51"/>
        <v>0</v>
      </c>
      <c r="T79" s="25">
        <f t="shared" si="52"/>
        <v>0</v>
      </c>
      <c r="U79" s="25">
        <f t="shared" si="53"/>
        <v>0</v>
      </c>
      <c r="V79" s="25">
        <f t="shared" si="54"/>
        <v>0</v>
      </c>
      <c r="W79" s="27">
        <v>0</v>
      </c>
      <c r="X79" s="180" t="s">
        <v>145</v>
      </c>
    </row>
    <row r="80" spans="1:24" s="56" customFormat="1" ht="47.25" customHeight="1" collapsed="1" x14ac:dyDescent="0.25">
      <c r="A80" s="172" t="s">
        <v>129</v>
      </c>
      <c r="B80" s="18" t="s">
        <v>130</v>
      </c>
      <c r="C80" s="172" t="s">
        <v>26</v>
      </c>
      <c r="D80" s="93">
        <f>SUM(E80:H80)</f>
        <v>0.65855999999999992</v>
      </c>
      <c r="E80" s="52">
        <v>0</v>
      </c>
      <c r="F80" s="52">
        <v>0</v>
      </c>
      <c r="G80" s="196">
        <f t="shared" ref="G80" si="56">G81</f>
        <v>0.65855999999999992</v>
      </c>
      <c r="H80" s="110">
        <v>0</v>
      </c>
      <c r="I80" s="93">
        <f>SUM(J80:M80)</f>
        <v>0</v>
      </c>
      <c r="J80" s="52">
        <v>0</v>
      </c>
      <c r="K80" s="52">
        <v>0</v>
      </c>
      <c r="L80" s="196">
        <f t="shared" ref="L80" si="57">L81</f>
        <v>0</v>
      </c>
      <c r="M80" s="110">
        <v>0</v>
      </c>
      <c r="N80" s="112">
        <f>N81</f>
        <v>0.65855999999999992</v>
      </c>
      <c r="O80" s="53">
        <f>O81</f>
        <v>0</v>
      </c>
      <c r="P80" s="53">
        <f t="shared" ref="P80:V80" si="58">P81</f>
        <v>0</v>
      </c>
      <c r="Q80" s="53">
        <f t="shared" si="58"/>
        <v>0</v>
      </c>
      <c r="R80" s="53">
        <f t="shared" si="58"/>
        <v>0</v>
      </c>
      <c r="S80" s="53">
        <f t="shared" si="58"/>
        <v>0</v>
      </c>
      <c r="T80" s="53">
        <f t="shared" si="58"/>
        <v>0.65855999999999992</v>
      </c>
      <c r="U80" s="53">
        <f t="shared" si="58"/>
        <v>100</v>
      </c>
      <c r="V80" s="53">
        <f t="shared" si="58"/>
        <v>0</v>
      </c>
      <c r="W80" s="55">
        <v>0</v>
      </c>
      <c r="X80" s="176" t="s">
        <v>145</v>
      </c>
    </row>
    <row r="81" spans="1:24" s="46" customFormat="1" ht="47.25" customHeight="1" thickBot="1" x14ac:dyDescent="0.3">
      <c r="A81" s="168" t="s">
        <v>151</v>
      </c>
      <c r="B81" s="192" t="s">
        <v>152</v>
      </c>
      <c r="C81" s="193" t="s">
        <v>153</v>
      </c>
      <c r="D81" s="91">
        <f>SUM(E81:H81)</f>
        <v>0.65855999999999992</v>
      </c>
      <c r="E81" s="42">
        <v>0</v>
      </c>
      <c r="F81" s="42">
        <v>0</v>
      </c>
      <c r="G81" s="197">
        <f>0.5488*1.2</f>
        <v>0.65855999999999992</v>
      </c>
      <c r="H81" s="121">
        <v>0</v>
      </c>
      <c r="I81" s="125">
        <v>0</v>
      </c>
      <c r="J81" s="30">
        <v>0</v>
      </c>
      <c r="K81" s="30">
        <v>0</v>
      </c>
      <c r="L81" s="30">
        <v>0</v>
      </c>
      <c r="M81" s="101">
        <v>0</v>
      </c>
      <c r="N81" s="116">
        <f t="shared" si="5"/>
        <v>0.65855999999999992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5">
        <f t="shared" ref="T81" si="59">G81-L81</f>
        <v>0.65855999999999992</v>
      </c>
      <c r="U81" s="29">
        <f t="shared" ref="U81" si="60">T81/G81*100</f>
        <v>100</v>
      </c>
      <c r="V81" s="27">
        <v>0</v>
      </c>
      <c r="W81" s="27">
        <v>0</v>
      </c>
      <c r="X81" s="180" t="s">
        <v>145</v>
      </c>
    </row>
    <row r="82" spans="1:24" s="56" customFormat="1" ht="52.5" customHeight="1" thickTop="1" x14ac:dyDescent="0.25">
      <c r="A82" s="172" t="s">
        <v>131</v>
      </c>
      <c r="B82" s="18" t="s">
        <v>132</v>
      </c>
      <c r="C82" s="172" t="s">
        <v>26</v>
      </c>
      <c r="D82" s="93">
        <v>0</v>
      </c>
      <c r="E82" s="52">
        <v>0</v>
      </c>
      <c r="F82" s="52">
        <v>0</v>
      </c>
      <c r="G82" s="52">
        <v>0</v>
      </c>
      <c r="H82" s="110">
        <v>0</v>
      </c>
      <c r="I82" s="129">
        <v>0</v>
      </c>
      <c r="J82" s="52">
        <v>0</v>
      </c>
      <c r="K82" s="52">
        <v>0</v>
      </c>
      <c r="L82" s="52">
        <v>0</v>
      </c>
      <c r="M82" s="110">
        <v>0</v>
      </c>
      <c r="N82" s="112">
        <f t="shared" si="5"/>
        <v>0</v>
      </c>
      <c r="O82" s="53">
        <f t="shared" si="47"/>
        <v>0</v>
      </c>
      <c r="P82" s="53">
        <f t="shared" si="48"/>
        <v>0</v>
      </c>
      <c r="Q82" s="53">
        <f t="shared" si="49"/>
        <v>0</v>
      </c>
      <c r="R82" s="53">
        <f t="shared" si="50"/>
        <v>0</v>
      </c>
      <c r="S82" s="53">
        <f t="shared" si="51"/>
        <v>0</v>
      </c>
      <c r="T82" s="53">
        <f t="shared" si="52"/>
        <v>0</v>
      </c>
      <c r="U82" s="53">
        <f t="shared" si="53"/>
        <v>0</v>
      </c>
      <c r="V82" s="53">
        <f t="shared" si="54"/>
        <v>0</v>
      </c>
      <c r="W82" s="55">
        <v>0</v>
      </c>
      <c r="X82" s="176" t="s">
        <v>145</v>
      </c>
    </row>
    <row r="83" spans="1:24" s="56" customFormat="1" ht="33.75" customHeight="1" x14ac:dyDescent="0.25">
      <c r="A83" s="172" t="s">
        <v>133</v>
      </c>
      <c r="B83" s="18" t="s">
        <v>134</v>
      </c>
      <c r="C83" s="172" t="s">
        <v>26</v>
      </c>
      <c r="D83" s="201">
        <f>D84+D87</f>
        <v>4.9040400000000002</v>
      </c>
      <c r="E83" s="51">
        <f t="shared" ref="E83:W83" si="61">E84+E87</f>
        <v>0</v>
      </c>
      <c r="F83" s="51">
        <f t="shared" si="61"/>
        <v>0</v>
      </c>
      <c r="G83" s="51">
        <f t="shared" si="61"/>
        <v>3.2172000000000001</v>
      </c>
      <c r="H83" s="202">
        <f t="shared" si="61"/>
        <v>0</v>
      </c>
      <c r="I83" s="201">
        <f t="shared" si="61"/>
        <v>0</v>
      </c>
      <c r="J83" s="51">
        <f t="shared" si="61"/>
        <v>0</v>
      </c>
      <c r="K83" s="51">
        <f t="shared" si="61"/>
        <v>0</v>
      </c>
      <c r="L83" s="51">
        <f t="shared" si="61"/>
        <v>0</v>
      </c>
      <c r="M83" s="202">
        <f t="shared" si="61"/>
        <v>0</v>
      </c>
      <c r="N83" s="201">
        <f t="shared" si="61"/>
        <v>4.9040400000000002</v>
      </c>
      <c r="O83" s="51">
        <f t="shared" si="61"/>
        <v>200</v>
      </c>
      <c r="P83" s="51">
        <f t="shared" si="61"/>
        <v>0</v>
      </c>
      <c r="Q83" s="51">
        <f t="shared" si="61"/>
        <v>0</v>
      </c>
      <c r="R83" s="51">
        <f t="shared" si="61"/>
        <v>0</v>
      </c>
      <c r="S83" s="51">
        <f t="shared" si="61"/>
        <v>0</v>
      </c>
      <c r="T83" s="51">
        <f t="shared" si="61"/>
        <v>3.2172000000000001</v>
      </c>
      <c r="U83" s="51">
        <f t="shared" si="61"/>
        <v>200</v>
      </c>
      <c r="V83" s="51">
        <f t="shared" si="61"/>
        <v>0</v>
      </c>
      <c r="W83" s="202">
        <f t="shared" si="61"/>
        <v>0</v>
      </c>
      <c r="X83" s="176" t="s">
        <v>145</v>
      </c>
    </row>
    <row r="84" spans="1:24" s="56" customFormat="1" ht="25.5" customHeight="1" x14ac:dyDescent="0.25">
      <c r="A84" s="172" t="s">
        <v>154</v>
      </c>
      <c r="B84" s="18" t="s">
        <v>155</v>
      </c>
      <c r="C84" s="173" t="s">
        <v>144</v>
      </c>
      <c r="D84" s="93">
        <f>SUM(D85:D87)</f>
        <v>3.2172000000000001</v>
      </c>
      <c r="E84" s="51">
        <f>SUM(E85:E87)</f>
        <v>0</v>
      </c>
      <c r="F84" s="51">
        <f>SUM(F85:F87)</f>
        <v>0</v>
      </c>
      <c r="G84" s="51">
        <f t="shared" ref="G84" si="62">SUM(G85:G86)</f>
        <v>1.5303599999999999</v>
      </c>
      <c r="H84" s="94">
        <f t="shared" ref="H84:M84" si="63">SUM(H85:H87)</f>
        <v>0</v>
      </c>
      <c r="I84" s="93">
        <f t="shared" si="63"/>
        <v>0</v>
      </c>
      <c r="J84" s="51">
        <f t="shared" si="63"/>
        <v>0</v>
      </c>
      <c r="K84" s="51">
        <f t="shared" si="63"/>
        <v>0</v>
      </c>
      <c r="L84" s="51">
        <f t="shared" si="63"/>
        <v>0</v>
      </c>
      <c r="M84" s="94">
        <f t="shared" si="63"/>
        <v>0</v>
      </c>
      <c r="N84" s="112">
        <f t="shared" si="5"/>
        <v>3.2172000000000001</v>
      </c>
      <c r="O84" s="54">
        <f t="shared" si="9"/>
        <v>100</v>
      </c>
      <c r="P84" s="55">
        <v>0</v>
      </c>
      <c r="Q84" s="55">
        <v>0</v>
      </c>
      <c r="R84" s="55">
        <v>0</v>
      </c>
      <c r="S84" s="55">
        <v>0</v>
      </c>
      <c r="T84" s="53">
        <f t="shared" si="6"/>
        <v>1.5303599999999999</v>
      </c>
      <c r="U84" s="54">
        <f t="shared" si="10"/>
        <v>100</v>
      </c>
      <c r="V84" s="55">
        <v>0</v>
      </c>
      <c r="W84" s="55">
        <v>0</v>
      </c>
      <c r="X84" s="176" t="s">
        <v>145</v>
      </c>
    </row>
    <row r="85" spans="1:24" ht="21.75" customHeight="1" x14ac:dyDescent="0.25">
      <c r="A85" s="161" t="s">
        <v>156</v>
      </c>
      <c r="B85" s="24" t="s">
        <v>157</v>
      </c>
      <c r="C85" s="22" t="s">
        <v>158</v>
      </c>
      <c r="D85" s="91">
        <f>SUM(E85:H85)</f>
        <v>0.91896</v>
      </c>
      <c r="E85" s="30">
        <v>0</v>
      </c>
      <c r="F85" s="30">
        <v>0</v>
      </c>
      <c r="G85" s="198">
        <f>0.7658*1.2</f>
        <v>0.91896</v>
      </c>
      <c r="H85" s="101">
        <v>0</v>
      </c>
      <c r="I85" s="157">
        <f>SUM(J85:M85)</f>
        <v>0</v>
      </c>
      <c r="J85" s="158">
        <v>0</v>
      </c>
      <c r="K85" s="158">
        <v>0</v>
      </c>
      <c r="L85" s="158">
        <v>0</v>
      </c>
      <c r="M85" s="101">
        <v>0</v>
      </c>
      <c r="N85" s="116">
        <f t="shared" si="5"/>
        <v>0.91896</v>
      </c>
      <c r="O85" s="29">
        <f t="shared" si="9"/>
        <v>100</v>
      </c>
      <c r="P85" s="27">
        <v>0</v>
      </c>
      <c r="Q85" s="27">
        <v>0</v>
      </c>
      <c r="R85" s="27">
        <v>0</v>
      </c>
      <c r="S85" s="27">
        <v>0</v>
      </c>
      <c r="T85" s="25">
        <f t="shared" si="6"/>
        <v>0.91896</v>
      </c>
      <c r="U85" s="29">
        <f t="shared" si="10"/>
        <v>100</v>
      </c>
      <c r="V85" s="27">
        <v>0</v>
      </c>
      <c r="W85" s="27">
        <v>0</v>
      </c>
      <c r="X85" s="180" t="s">
        <v>145</v>
      </c>
    </row>
    <row r="86" spans="1:24" ht="30" customHeight="1" x14ac:dyDescent="0.25">
      <c r="A86" s="161" t="s">
        <v>156</v>
      </c>
      <c r="B86" s="24" t="s">
        <v>135</v>
      </c>
      <c r="C86" s="22" t="s">
        <v>159</v>
      </c>
      <c r="D86" s="91">
        <f t="shared" ref="D86:D87" si="64">SUM(E86:H86)</f>
        <v>0.61139999999999994</v>
      </c>
      <c r="E86" s="30">
        <v>0</v>
      </c>
      <c r="F86" s="30">
        <v>0</v>
      </c>
      <c r="G86" s="198">
        <f>0.5095*1.2</f>
        <v>0.61139999999999994</v>
      </c>
      <c r="H86" s="101">
        <v>0</v>
      </c>
      <c r="I86" s="157">
        <f t="shared" ref="I86:I87" si="65">SUM(J86:M86)</f>
        <v>0</v>
      </c>
      <c r="J86" s="158">
        <v>0</v>
      </c>
      <c r="K86" s="158">
        <v>0</v>
      </c>
      <c r="L86" s="158">
        <v>0</v>
      </c>
      <c r="M86" s="101">
        <v>0</v>
      </c>
      <c r="N86" s="116">
        <f t="shared" si="5"/>
        <v>0.61139999999999994</v>
      </c>
      <c r="O86" s="29">
        <f t="shared" si="9"/>
        <v>100</v>
      </c>
      <c r="P86" s="27">
        <v>0</v>
      </c>
      <c r="Q86" s="27">
        <v>0</v>
      </c>
      <c r="R86" s="27">
        <v>0</v>
      </c>
      <c r="S86" s="27">
        <v>0</v>
      </c>
      <c r="T86" s="25">
        <f t="shared" si="6"/>
        <v>0.61139999999999994</v>
      </c>
      <c r="U86" s="29">
        <f t="shared" si="10"/>
        <v>100</v>
      </c>
      <c r="V86" s="27">
        <v>0</v>
      </c>
      <c r="W86" s="27">
        <v>0</v>
      </c>
      <c r="X86" s="180" t="s">
        <v>145</v>
      </c>
    </row>
    <row r="87" spans="1:24" ht="36" customHeight="1" x14ac:dyDescent="0.25">
      <c r="A87" s="172" t="s">
        <v>160</v>
      </c>
      <c r="B87" s="194" t="s">
        <v>161</v>
      </c>
      <c r="C87" s="195" t="s">
        <v>162</v>
      </c>
      <c r="D87" s="93">
        <f t="shared" si="64"/>
        <v>1.6868399999999999</v>
      </c>
      <c r="E87" s="47">
        <v>0</v>
      </c>
      <c r="F87" s="47">
        <v>0</v>
      </c>
      <c r="G87" s="199">
        <f>1.4057*1.2</f>
        <v>1.6868399999999999</v>
      </c>
      <c r="H87" s="109">
        <v>0</v>
      </c>
      <c r="I87" s="128">
        <f t="shared" si="65"/>
        <v>0</v>
      </c>
      <c r="J87" s="47">
        <v>0</v>
      </c>
      <c r="K87" s="47">
        <v>0</v>
      </c>
      <c r="L87" s="47">
        <v>0</v>
      </c>
      <c r="M87" s="109">
        <v>0</v>
      </c>
      <c r="N87" s="119">
        <f t="shared" si="5"/>
        <v>1.6868399999999999</v>
      </c>
      <c r="O87" s="200">
        <f t="shared" si="9"/>
        <v>100</v>
      </c>
      <c r="P87" s="49">
        <v>0</v>
      </c>
      <c r="Q87" s="49">
        <v>0</v>
      </c>
      <c r="R87" s="49">
        <v>0</v>
      </c>
      <c r="S87" s="49">
        <v>0</v>
      </c>
      <c r="T87" s="48">
        <f t="shared" si="6"/>
        <v>1.6868399999999999</v>
      </c>
      <c r="U87" s="200">
        <f t="shared" si="10"/>
        <v>100</v>
      </c>
      <c r="V87" s="49">
        <v>0</v>
      </c>
      <c r="W87" s="49">
        <v>0</v>
      </c>
      <c r="X87" s="184" t="s">
        <v>145</v>
      </c>
    </row>
    <row r="90" spans="1:24" ht="20.25" x14ac:dyDescent="0.3">
      <c r="B90" s="208" t="s">
        <v>163</v>
      </c>
      <c r="C90" s="209"/>
      <c r="D90" s="209"/>
      <c r="E90" s="209"/>
      <c r="F90" s="209"/>
      <c r="M90" s="213" t="s">
        <v>164</v>
      </c>
    </row>
    <row r="91" spans="1:24" ht="29.25" customHeight="1" x14ac:dyDescent="0.3">
      <c r="B91" s="210"/>
      <c r="C91" s="209"/>
      <c r="D91" s="209"/>
      <c r="E91" s="209"/>
      <c r="F91" s="209"/>
      <c r="H91" s="148"/>
      <c r="M91" s="211"/>
    </row>
    <row r="92" spans="1:24" ht="20.25" x14ac:dyDescent="0.3">
      <c r="B92" s="208" t="s">
        <v>138</v>
      </c>
      <c r="C92" s="212"/>
      <c r="D92" s="212"/>
      <c r="E92" s="209"/>
      <c r="F92" s="212"/>
      <c r="H92" s="148"/>
      <c r="M92" s="213" t="s">
        <v>165</v>
      </c>
    </row>
    <row r="100" spans="2:8" ht="18.75" x14ac:dyDescent="0.3">
      <c r="B100" s="147" t="s">
        <v>136</v>
      </c>
      <c r="C100" s="148"/>
      <c r="D100" s="148"/>
      <c r="E100" s="148"/>
      <c r="F100" s="148"/>
      <c r="G100" s="149" t="s">
        <v>137</v>
      </c>
      <c r="H100" s="148"/>
    </row>
  </sheetData>
  <mergeCells count="32">
    <mergeCell ref="P17:Q18"/>
    <mergeCell ref="D18:D19"/>
    <mergeCell ref="E18:E19"/>
    <mergeCell ref="F18:F19"/>
    <mergeCell ref="G18:G19"/>
    <mergeCell ref="M18:M19"/>
    <mergeCell ref="H18:H19"/>
    <mergeCell ref="I18:I19"/>
    <mergeCell ref="I17:M17"/>
    <mergeCell ref="N17:O18"/>
    <mergeCell ref="A13:T13"/>
    <mergeCell ref="A14:X14"/>
    <mergeCell ref="A15:A19"/>
    <mergeCell ref="B15:B19"/>
    <mergeCell ref="C15:C19"/>
    <mergeCell ref="D15:M15"/>
    <mergeCell ref="N15:W16"/>
    <mergeCell ref="X15:X19"/>
    <mergeCell ref="D16:M16"/>
    <mergeCell ref="D17:H17"/>
    <mergeCell ref="R17:S18"/>
    <mergeCell ref="T17:U18"/>
    <mergeCell ref="V17:W18"/>
    <mergeCell ref="J18:J19"/>
    <mergeCell ref="K18:K19"/>
    <mergeCell ref="L18:L19"/>
    <mergeCell ref="A12:T12"/>
    <mergeCell ref="A4:X4"/>
    <mergeCell ref="A5:T5"/>
    <mergeCell ref="A7:T7"/>
    <mergeCell ref="A8:T8"/>
    <mergeCell ref="A10:T10"/>
  </mergeCells>
  <printOptions horizontalCentered="1"/>
  <pageMargins left="0.78740157480314965" right="0.19685039370078741" top="0.39370078740157483" bottom="0.19685039370078741" header="0" footer="0"/>
  <pageSetup paperSize="8" scale="6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11кв истч</vt:lpstr>
      <vt:lpstr>Лист1</vt:lpstr>
      <vt:lpstr>Лист2</vt:lpstr>
      <vt:lpstr>Лист3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2020-11-10T16:36:12Z</dcterms:modified>
</cp:coreProperties>
</file>