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45" windowWidth="14400" windowHeight="13170"/>
  </bookViews>
  <sheets>
    <sheet name="13квОС" sheetId="4" r:id="rId1"/>
    <sheet name="Лист1" sheetId="1" r:id="rId2"/>
    <sheet name="Лист2" sheetId="2" r:id="rId3"/>
    <sheet name="Лист3" sheetId="3" r:id="rId4"/>
  </sheets>
  <definedNames>
    <definedName name="Z_500C2F4F_1743_499A_A051_20565DBF52B2_.wvu.PrintArea" localSheetId="0" hidden="1">'13квОС'!$A$1:$CA$20</definedName>
    <definedName name="_xlnm.Print_Titles" localSheetId="0">'13квОС'!$A:$C,'13квОС'!$15:$20</definedName>
    <definedName name="_xlnm.Print_Area" localSheetId="0">'13квОС'!$A$1:$CA$95</definedName>
  </definedNames>
  <calcPr calcId="144525"/>
</workbook>
</file>

<file path=xl/calcChain.xml><?xml version="1.0" encoding="utf-8"?>
<calcChain xmlns="http://schemas.openxmlformats.org/spreadsheetml/2006/main">
  <c r="BC32" i="4" l="1"/>
  <c r="BC31" i="4" s="1"/>
  <c r="BV27" i="4" l="1"/>
  <c r="AV30" i="4" l="1"/>
  <c r="AH87" i="4"/>
  <c r="Z28" i="4"/>
  <c r="AA84" i="4"/>
  <c r="AA83" i="4" s="1"/>
  <c r="AA27" i="4" s="1"/>
  <c r="AA80" i="4"/>
  <c r="AA25" i="4" s="1"/>
  <c r="AA68" i="4"/>
  <c r="AA67" i="4" s="1"/>
  <c r="AA66" i="4" s="1"/>
  <c r="AA61" i="4" s="1"/>
  <c r="AA58" i="4"/>
  <c r="AA57" i="4" s="1"/>
  <c r="AA55" i="4"/>
  <c r="AA54" i="4" s="1"/>
  <c r="AA52" i="4"/>
  <c r="AA26" i="4"/>
  <c r="AA24" i="4"/>
  <c r="AA22" i="4"/>
  <c r="AH86" i="4"/>
  <c r="AH85" i="4"/>
  <c r="AH81" i="4"/>
  <c r="AH56" i="4"/>
  <c r="AH59" i="4"/>
  <c r="AH70" i="4"/>
  <c r="AH69" i="4"/>
  <c r="AH68" i="4" l="1"/>
  <c r="F68" i="4" s="1"/>
  <c r="BY68" i="4" s="1"/>
  <c r="AA51" i="4"/>
  <c r="AA50" i="4" s="1"/>
  <c r="AA28" i="4"/>
  <c r="AA23" i="4"/>
  <c r="AA21" i="4" s="1"/>
  <c r="AH67" i="4"/>
  <c r="AH66" i="4" s="1"/>
  <c r="AH61" i="4" s="1"/>
  <c r="AH84" i="4"/>
  <c r="AH83" i="4" s="1"/>
  <c r="AH27" i="4" s="1"/>
  <c r="AH80" i="4"/>
  <c r="AH25" i="4" s="1"/>
  <c r="AH58" i="4"/>
  <c r="AH57" i="4" s="1"/>
  <c r="AH55" i="4"/>
  <c r="AH54" i="4" s="1"/>
  <c r="AH52" i="4"/>
  <c r="AH26" i="4"/>
  <c r="AH24" i="4"/>
  <c r="AH22" i="4"/>
  <c r="AL83" i="4"/>
  <c r="AK83" i="4"/>
  <c r="AI83" i="4"/>
  <c r="BA67" i="4"/>
  <c r="AZ67" i="4"/>
  <c r="AY67" i="4"/>
  <c r="AW67" i="4"/>
  <c r="AV67" i="4"/>
  <c r="AO67" i="4" s="1"/>
  <c r="AE67" i="4"/>
  <c r="AD67" i="4"/>
  <c r="X67" i="4"/>
  <c r="W67" i="4"/>
  <c r="T67" i="4"/>
  <c r="P67" i="4"/>
  <c r="M67" i="4"/>
  <c r="D67" i="4"/>
  <c r="AT70" i="4"/>
  <c r="AS70" i="4"/>
  <c r="AR70" i="4"/>
  <c r="AP70" i="4"/>
  <c r="AO70" i="4"/>
  <c r="J70" i="4"/>
  <c r="I70" i="4"/>
  <c r="G70" i="4"/>
  <c r="F70" i="4"/>
  <c r="BY70" i="4" s="1"/>
  <c r="AT69" i="4"/>
  <c r="AS69" i="4"/>
  <c r="AR69" i="4"/>
  <c r="AP69" i="4"/>
  <c r="AO69" i="4"/>
  <c r="J69" i="4"/>
  <c r="I69" i="4"/>
  <c r="G69" i="4"/>
  <c r="F69" i="4"/>
  <c r="BY69" i="4" s="1"/>
  <c r="AT68" i="4"/>
  <c r="AS68" i="4"/>
  <c r="AR68" i="4"/>
  <c r="AP68" i="4"/>
  <c r="AO68" i="4"/>
  <c r="J68" i="4"/>
  <c r="I68" i="4"/>
  <c r="G68" i="4"/>
  <c r="AT81" i="4"/>
  <c r="AS81" i="4"/>
  <c r="AR81" i="4"/>
  <c r="AP81" i="4"/>
  <c r="AO81" i="4"/>
  <c r="J81" i="4"/>
  <c r="I81" i="4"/>
  <c r="G81" i="4"/>
  <c r="F81" i="4"/>
  <c r="BV80" i="4"/>
  <c r="BU80" i="4"/>
  <c r="BT80" i="4"/>
  <c r="BR80" i="4"/>
  <c r="BQ80" i="4"/>
  <c r="BO80" i="4"/>
  <c r="BN80" i="4"/>
  <c r="BM80" i="4"/>
  <c r="BK80" i="4"/>
  <c r="BJ80" i="4"/>
  <c r="BH80" i="4"/>
  <c r="BG80" i="4"/>
  <c r="AS80" i="4" s="1"/>
  <c r="BF80" i="4"/>
  <c r="BD80" i="4"/>
  <c r="BC80" i="4"/>
  <c r="BA80" i="4"/>
  <c r="AZ80" i="4"/>
  <c r="AY80" i="4"/>
  <c r="AW80" i="4"/>
  <c r="AV80" i="4"/>
  <c r="AI80" i="4"/>
  <c r="AI25" i="4" s="1"/>
  <c r="AB80" i="4"/>
  <c r="AB25" i="4" s="1"/>
  <c r="U80" i="4"/>
  <c r="U25" i="4" s="1"/>
  <c r="T80" i="4"/>
  <c r="N80" i="4"/>
  <c r="N25" i="4" s="1"/>
  <c r="G25" i="4" s="1"/>
  <c r="M80" i="4"/>
  <c r="J80" i="4"/>
  <c r="I80" i="4"/>
  <c r="G80" i="4"/>
  <c r="D80" i="4"/>
  <c r="D55" i="4"/>
  <c r="C70" i="4"/>
  <c r="C69" i="4"/>
  <c r="C68" i="4"/>
  <c r="F80" i="4" l="1"/>
  <c r="AP80" i="4"/>
  <c r="AO80" i="4"/>
  <c r="AR80" i="4"/>
  <c r="AT80" i="4"/>
  <c r="AH51" i="4"/>
  <c r="AH50" i="4" s="1"/>
  <c r="BY81" i="4"/>
  <c r="F67" i="4"/>
  <c r="BY80" i="4"/>
  <c r="AH28" i="4" l="1"/>
  <c r="AH23" i="4"/>
  <c r="AH21" i="4" s="1"/>
  <c r="AO34" i="4"/>
  <c r="BV84" i="4" l="1"/>
  <c r="BV66" i="4"/>
  <c r="BV61" i="4" s="1"/>
  <c r="BV58" i="4"/>
  <c r="BV57" i="4" s="1"/>
  <c r="BV55" i="4"/>
  <c r="BV54" i="4" s="1"/>
  <c r="BV52" i="4"/>
  <c r="BV47" i="4"/>
  <c r="BV30" i="4"/>
  <c r="BV26" i="4"/>
  <c r="BV25" i="4"/>
  <c r="BV24" i="4"/>
  <c r="BO84" i="4"/>
  <c r="BO27" i="4" s="1"/>
  <c r="AT27" i="4" s="1"/>
  <c r="BO66" i="4"/>
  <c r="BO61" i="4" s="1"/>
  <c r="BO58" i="4"/>
  <c r="BO57" i="4" s="1"/>
  <c r="BO55" i="4"/>
  <c r="BO54" i="4" s="1"/>
  <c r="BO52" i="4"/>
  <c r="BO47" i="4"/>
  <c r="BO30" i="4"/>
  <c r="BO26" i="4"/>
  <c r="BO25" i="4"/>
  <c r="BO24" i="4"/>
  <c r="BH84" i="4"/>
  <c r="BH66" i="4"/>
  <c r="BH61" i="4" s="1"/>
  <c r="BH58" i="4"/>
  <c r="BH57" i="4" s="1"/>
  <c r="BH55" i="4"/>
  <c r="BH54" i="4" s="1"/>
  <c r="BH52" i="4"/>
  <c r="BH47" i="4"/>
  <c r="BH30" i="4"/>
  <c r="BH26" i="4"/>
  <c r="BH25" i="4"/>
  <c r="BH24" i="4"/>
  <c r="BA24" i="4"/>
  <c r="BA25" i="4"/>
  <c r="BA26" i="4"/>
  <c r="BA30" i="4"/>
  <c r="BA47" i="4"/>
  <c r="BA52" i="4"/>
  <c r="BA55" i="4"/>
  <c r="BA54" i="4" s="1"/>
  <c r="BA58" i="4"/>
  <c r="BA57" i="4" s="1"/>
  <c r="BA66" i="4"/>
  <c r="BA61" i="4" s="1"/>
  <c r="BA84" i="4"/>
  <c r="BA27" i="4" s="1"/>
  <c r="AT31" i="4"/>
  <c r="AT32" i="4"/>
  <c r="AT33" i="4"/>
  <c r="AT34" i="4"/>
  <c r="AT35" i="4"/>
  <c r="AT36" i="4"/>
  <c r="AT37" i="4"/>
  <c r="AT38" i="4"/>
  <c r="AT39" i="4"/>
  <c r="AT40" i="4"/>
  <c r="AT41" i="4"/>
  <c r="AT42" i="4"/>
  <c r="AT43" i="4"/>
  <c r="AT44" i="4"/>
  <c r="AT45" i="4"/>
  <c r="AT46" i="4"/>
  <c r="AT48" i="4"/>
  <c r="AT49" i="4"/>
  <c r="AT53" i="4"/>
  <c r="AT56" i="4"/>
  <c r="AT58" i="4"/>
  <c r="AT59" i="4"/>
  <c r="AT60" i="4"/>
  <c r="AT62" i="4"/>
  <c r="AT63" i="4"/>
  <c r="AT64" i="4"/>
  <c r="AT65" i="4"/>
  <c r="AT67" i="4"/>
  <c r="AT71" i="4"/>
  <c r="AT72" i="4"/>
  <c r="AT73" i="4"/>
  <c r="AT74" i="4"/>
  <c r="AT75" i="4"/>
  <c r="AT76" i="4"/>
  <c r="AT77" i="4"/>
  <c r="AT78" i="4"/>
  <c r="AT79" i="4"/>
  <c r="AT82" i="4"/>
  <c r="AT85" i="4"/>
  <c r="AT86" i="4"/>
  <c r="AT87" i="4"/>
  <c r="AT24" i="4" l="1"/>
  <c r="AT47" i="4"/>
  <c r="AT26" i="4"/>
  <c r="AT25" i="4"/>
  <c r="BH29" i="4"/>
  <c r="BH22" i="4" s="1"/>
  <c r="BH51" i="4"/>
  <c r="BH50" i="4" s="1"/>
  <c r="BH23" i="4" s="1"/>
  <c r="BO29" i="4"/>
  <c r="BO22" i="4" s="1"/>
  <c r="BV29" i="4"/>
  <c r="BV22" i="4" s="1"/>
  <c r="AT84" i="4"/>
  <c r="BO51" i="4"/>
  <c r="BO50" i="4"/>
  <c r="BO23" i="4" s="1"/>
  <c r="BO21" i="4" s="1"/>
  <c r="BO28" i="4" s="1"/>
  <c r="BV51" i="4"/>
  <c r="BV50" i="4" s="1"/>
  <c r="BV23" i="4" s="1"/>
  <c r="BV21" i="4" s="1"/>
  <c r="BV28" i="4" s="1"/>
  <c r="AT66" i="4"/>
  <c r="AT55" i="4"/>
  <c r="AT54" i="4"/>
  <c r="AT61" i="4"/>
  <c r="AT57" i="4"/>
  <c r="BH27" i="4"/>
  <c r="AT52" i="4"/>
  <c r="AT30" i="4"/>
  <c r="BA29" i="4"/>
  <c r="BA22" i="4" s="1"/>
  <c r="BA51" i="4"/>
  <c r="BA50" i="4" s="1"/>
  <c r="BH21" i="4" l="1"/>
  <c r="BH28" i="4" s="1"/>
  <c r="AT29" i="4"/>
  <c r="AT51" i="4"/>
  <c r="AT22" i="4"/>
  <c r="BA23" i="4"/>
  <c r="AT23" i="4" s="1"/>
  <c r="AT50" i="4"/>
  <c r="BA21" i="4" l="1"/>
  <c r="AT21" i="4" l="1"/>
  <c r="AT28" i="4" s="1"/>
  <c r="BA28" i="4"/>
  <c r="CB22" i="4" l="1"/>
  <c r="CC22" i="4"/>
  <c r="CB23" i="4"/>
  <c r="CC23" i="4"/>
  <c r="CB24" i="4"/>
  <c r="CC24" i="4"/>
  <c r="CB25" i="4"/>
  <c r="CC25" i="4"/>
  <c r="CB26" i="4"/>
  <c r="CC26" i="4"/>
  <c r="CB27" i="4"/>
  <c r="CC27" i="4"/>
  <c r="CB28" i="4"/>
  <c r="CC28" i="4"/>
  <c r="CB29" i="4"/>
  <c r="CC29" i="4"/>
  <c r="CB30" i="4"/>
  <c r="CC30" i="4"/>
  <c r="CB31" i="4"/>
  <c r="CC31" i="4"/>
  <c r="CB32" i="4"/>
  <c r="CC32" i="4"/>
  <c r="CB33" i="4"/>
  <c r="CC33" i="4"/>
  <c r="CB34" i="4"/>
  <c r="CC34" i="4"/>
  <c r="CB35" i="4"/>
  <c r="CC35" i="4"/>
  <c r="CB36" i="4"/>
  <c r="CC36" i="4"/>
  <c r="CB37" i="4"/>
  <c r="CC37" i="4"/>
  <c r="CB38" i="4"/>
  <c r="CC38" i="4"/>
  <c r="CB39" i="4"/>
  <c r="CC39" i="4"/>
  <c r="CB40" i="4"/>
  <c r="CC40" i="4"/>
  <c r="CB41" i="4"/>
  <c r="CC41" i="4"/>
  <c r="CB42" i="4"/>
  <c r="CC42" i="4"/>
  <c r="CB43" i="4"/>
  <c r="CC43" i="4"/>
  <c r="CB44" i="4"/>
  <c r="CC44" i="4"/>
  <c r="CB45" i="4"/>
  <c r="CC45" i="4"/>
  <c r="CB46" i="4"/>
  <c r="CC46" i="4"/>
  <c r="CB47" i="4"/>
  <c r="CC47" i="4"/>
  <c r="CB48" i="4"/>
  <c r="CC48" i="4"/>
  <c r="CB49" i="4"/>
  <c r="CC49" i="4"/>
  <c r="CB50" i="4"/>
  <c r="CC50" i="4"/>
  <c r="CB51" i="4"/>
  <c r="CC51" i="4"/>
  <c r="CB52" i="4"/>
  <c r="CC52" i="4"/>
  <c r="CB53" i="4"/>
  <c r="CC53" i="4"/>
  <c r="CB54" i="4"/>
  <c r="CC54" i="4"/>
  <c r="CB55" i="4"/>
  <c r="CC55" i="4"/>
  <c r="CB56" i="4"/>
  <c r="CC56" i="4"/>
  <c r="CB57" i="4"/>
  <c r="CC57" i="4"/>
  <c r="CB58" i="4"/>
  <c r="CC58" i="4"/>
  <c r="CB59" i="4"/>
  <c r="CC59" i="4"/>
  <c r="CB60" i="4"/>
  <c r="CC60" i="4"/>
  <c r="CB61" i="4"/>
  <c r="CC61" i="4"/>
  <c r="CB62" i="4"/>
  <c r="CC62" i="4"/>
  <c r="CB63" i="4"/>
  <c r="CC63" i="4"/>
  <c r="CB64" i="4"/>
  <c r="CC64" i="4"/>
  <c r="CB65" i="4"/>
  <c r="CC65" i="4"/>
  <c r="CB66" i="4"/>
  <c r="CC66" i="4"/>
  <c r="CB67" i="4"/>
  <c r="CC67" i="4"/>
  <c r="CB71" i="4"/>
  <c r="CC71" i="4"/>
  <c r="CB72" i="4"/>
  <c r="CC72" i="4"/>
  <c r="CB73" i="4"/>
  <c r="CC73" i="4"/>
  <c r="CB74" i="4"/>
  <c r="CC74" i="4"/>
  <c r="CB75" i="4"/>
  <c r="CC75" i="4"/>
  <c r="CB76" i="4"/>
  <c r="CC76" i="4"/>
  <c r="CB77" i="4"/>
  <c r="CC77" i="4"/>
  <c r="CB78" i="4"/>
  <c r="CC78" i="4"/>
  <c r="CB79" i="4"/>
  <c r="CC79" i="4"/>
  <c r="CB80" i="4"/>
  <c r="CC80" i="4"/>
  <c r="CB82" i="4"/>
  <c r="CC82" i="4"/>
  <c r="CB83" i="4"/>
  <c r="CC83" i="4"/>
  <c r="CB84" i="4"/>
  <c r="CC84" i="4"/>
  <c r="CB85" i="4"/>
  <c r="CC85" i="4"/>
  <c r="CB86" i="4"/>
  <c r="CC86" i="4"/>
  <c r="CB87" i="4"/>
  <c r="CC87" i="4"/>
  <c r="CC21" i="4"/>
  <c r="CB21" i="4"/>
  <c r="AP31" i="4" l="1"/>
  <c r="AP32" i="4"/>
  <c r="AP33" i="4"/>
  <c r="AP34" i="4"/>
  <c r="AP35" i="4"/>
  <c r="AP36" i="4"/>
  <c r="AP37" i="4"/>
  <c r="AP38" i="4"/>
  <c r="AP39" i="4"/>
  <c r="AP40" i="4"/>
  <c r="AP41" i="4"/>
  <c r="AP42" i="4"/>
  <c r="AP43" i="4"/>
  <c r="AP44" i="4"/>
  <c r="AP45" i="4"/>
  <c r="AP46" i="4"/>
  <c r="AP48" i="4"/>
  <c r="AP49" i="4"/>
  <c r="AP53" i="4"/>
  <c r="AP56" i="4"/>
  <c r="AP59" i="4"/>
  <c r="AP60" i="4"/>
  <c r="AP62" i="4"/>
  <c r="AP63" i="4"/>
  <c r="AP64" i="4"/>
  <c r="AP65" i="4"/>
  <c r="AP67" i="4"/>
  <c r="AP71" i="4"/>
  <c r="AP72" i="4"/>
  <c r="AP73" i="4"/>
  <c r="AP74" i="4"/>
  <c r="AP75" i="4"/>
  <c r="AP76" i="4"/>
  <c r="AP77" i="4"/>
  <c r="AP78" i="4"/>
  <c r="AP79" i="4"/>
  <c r="AP82" i="4"/>
  <c r="AP85" i="4"/>
  <c r="AP86" i="4"/>
  <c r="AP87" i="4"/>
  <c r="BR84" i="4"/>
  <c r="BR66" i="4"/>
  <c r="BR61" i="4" s="1"/>
  <c r="BR58" i="4"/>
  <c r="BR57" i="4" s="1"/>
  <c r="BR55" i="4"/>
  <c r="BR54" i="4" s="1"/>
  <c r="BR52" i="4"/>
  <c r="BR47" i="4"/>
  <c r="BR30" i="4"/>
  <c r="BR26" i="4"/>
  <c r="BR25" i="4"/>
  <c r="BR24" i="4"/>
  <c r="BD84" i="4"/>
  <c r="BD66" i="4"/>
  <c r="BD61" i="4" s="1"/>
  <c r="BD58" i="4"/>
  <c r="BD57" i="4" s="1"/>
  <c r="BD55" i="4"/>
  <c r="BD54" i="4" s="1"/>
  <c r="BD52" i="4"/>
  <c r="BD47" i="4"/>
  <c r="BD30" i="4"/>
  <c r="BD26" i="4"/>
  <c r="BD25" i="4"/>
  <c r="BD24" i="4"/>
  <c r="AW84" i="4"/>
  <c r="AW83" i="4" s="1"/>
  <c r="AW66" i="4"/>
  <c r="AW58" i="4"/>
  <c r="AW57" i="4" s="1"/>
  <c r="AW55" i="4"/>
  <c r="AW54" i="4" s="1"/>
  <c r="AW52" i="4"/>
  <c r="AW47" i="4"/>
  <c r="AP47" i="4" s="1"/>
  <c r="AW30" i="4"/>
  <c r="AW26" i="4"/>
  <c r="AW25" i="4"/>
  <c r="AW24" i="4"/>
  <c r="BD27" i="4" l="1"/>
  <c r="BD83" i="4"/>
  <c r="BR27" i="4"/>
  <c r="BR83" i="4"/>
  <c r="AW29" i="4"/>
  <c r="AW22" i="4" s="1"/>
  <c r="AW51" i="4"/>
  <c r="BD29" i="4"/>
  <c r="BD22" i="4" s="1"/>
  <c r="BD51" i="4"/>
  <c r="BR29" i="4"/>
  <c r="BR22" i="4" s="1"/>
  <c r="BR21" i="4" s="1"/>
  <c r="BR28" i="4" s="1"/>
  <c r="BR51" i="4"/>
  <c r="BD50" i="4"/>
  <c r="BD23" i="4" s="1"/>
  <c r="BR50" i="4"/>
  <c r="BR23" i="4" s="1"/>
  <c r="AW61" i="4"/>
  <c r="AW50" i="4" s="1"/>
  <c r="AW23" i="4" s="1"/>
  <c r="BD21" i="4" l="1"/>
  <c r="BD28" i="4" s="1"/>
  <c r="AW27" i="4"/>
  <c r="AW21" i="4" s="1"/>
  <c r="AW28" i="4" s="1"/>
  <c r="BK84" i="4"/>
  <c r="BK66" i="4"/>
  <c r="AP66" i="4" s="1"/>
  <c r="BK58" i="4"/>
  <c r="AP58" i="4" s="1"/>
  <c r="BK55" i="4"/>
  <c r="AP55" i="4" s="1"/>
  <c r="BK52" i="4"/>
  <c r="AP52" i="4" s="1"/>
  <c r="BK30" i="4"/>
  <c r="BK26" i="4"/>
  <c r="AP26" i="4" s="1"/>
  <c r="BK25" i="4"/>
  <c r="AP25" i="4" s="1"/>
  <c r="BK24" i="4"/>
  <c r="AP24" i="4" s="1"/>
  <c r="BG84" i="4"/>
  <c r="BG66" i="4"/>
  <c r="BG61" i="4" s="1"/>
  <c r="BG58" i="4"/>
  <c r="BG57" i="4" s="1"/>
  <c r="BG55" i="4"/>
  <c r="BG54" i="4" s="1"/>
  <c r="BG52" i="4"/>
  <c r="BG30" i="4"/>
  <c r="BG29" i="4" s="1"/>
  <c r="BG22" i="4" s="1"/>
  <c r="BG26" i="4"/>
  <c r="BG25" i="4"/>
  <c r="BG24" i="4"/>
  <c r="AP84" i="4" l="1"/>
  <c r="BK83" i="4"/>
  <c r="BG83" i="4"/>
  <c r="BG27" i="4" s="1"/>
  <c r="BG51" i="4"/>
  <c r="BG50" i="4" s="1"/>
  <c r="BG23" i="4" s="1"/>
  <c r="BK54" i="4"/>
  <c r="AP54" i="4" s="1"/>
  <c r="BK57" i="4"/>
  <c r="AP57" i="4" s="1"/>
  <c r="BK61" i="4"/>
  <c r="AP61" i="4" s="1"/>
  <c r="BK27" i="4"/>
  <c r="AP27" i="4" s="1"/>
  <c r="BK29" i="4"/>
  <c r="AP30" i="4"/>
  <c r="BJ66" i="4"/>
  <c r="BG21" i="4" l="1"/>
  <c r="BG28" i="4" s="1"/>
  <c r="BK51" i="4"/>
  <c r="BK22" i="4"/>
  <c r="AP29" i="4"/>
  <c r="AS34" i="4"/>
  <c r="AR34" i="4"/>
  <c r="J34" i="4"/>
  <c r="I34" i="4"/>
  <c r="F34" i="4"/>
  <c r="AP51" i="4" l="1"/>
  <c r="BK50" i="4"/>
  <c r="BZ34" i="4"/>
  <c r="BY34" i="4"/>
  <c r="AP22" i="4"/>
  <c r="AB55" i="4"/>
  <c r="AB54" i="4" s="1"/>
  <c r="AB52" i="4"/>
  <c r="AE28" i="4"/>
  <c r="AC28" i="4"/>
  <c r="AD23" i="4"/>
  <c r="AD22" i="4"/>
  <c r="AB22" i="4"/>
  <c r="U55" i="4"/>
  <c r="U54" i="4" s="1"/>
  <c r="U52" i="4"/>
  <c r="X28" i="4"/>
  <c r="V28" i="4"/>
  <c r="W23" i="4"/>
  <c r="W21" i="4" s="1"/>
  <c r="W28" i="4" s="1"/>
  <c r="W22" i="4"/>
  <c r="U22" i="4"/>
  <c r="P23" i="4"/>
  <c r="P22" i="4"/>
  <c r="N22" i="4"/>
  <c r="N55" i="4"/>
  <c r="N54" i="4" s="1"/>
  <c r="J56" i="4"/>
  <c r="I56" i="4"/>
  <c r="G56" i="4"/>
  <c r="N52" i="4"/>
  <c r="G53" i="4"/>
  <c r="K28" i="4"/>
  <c r="L28" i="4"/>
  <c r="O28" i="4"/>
  <c r="Q28" i="4"/>
  <c r="R28" i="4"/>
  <c r="S28" i="4"/>
  <c r="Y28" i="4"/>
  <c r="AF28" i="4"/>
  <c r="AG28" i="4"/>
  <c r="AM28" i="4"/>
  <c r="AN28" i="4"/>
  <c r="AQ28" i="4"/>
  <c r="AU28" i="4"/>
  <c r="AX28" i="4"/>
  <c r="BB28" i="4"/>
  <c r="BE28" i="4"/>
  <c r="BI28" i="4"/>
  <c r="BL28" i="4"/>
  <c r="BP28" i="4"/>
  <c r="BS28" i="4"/>
  <c r="G22" i="4"/>
  <c r="H23" i="4"/>
  <c r="H22" i="4"/>
  <c r="AI58" i="4"/>
  <c r="AI57" i="4" s="1"/>
  <c r="AJ58" i="4"/>
  <c r="AJ57" i="4" s="1"/>
  <c r="AK58" i="4"/>
  <c r="AK57" i="4" s="1"/>
  <c r="AL58" i="4"/>
  <c r="AK51" i="4"/>
  <c r="AL22" i="4"/>
  <c r="AL23" i="4"/>
  <c r="AI22" i="4"/>
  <c r="AJ22" i="4"/>
  <c r="AK22" i="4"/>
  <c r="AJ23" i="4"/>
  <c r="AI55" i="4"/>
  <c r="AI54" i="4" s="1"/>
  <c r="AI52" i="4"/>
  <c r="P21" i="4" l="1"/>
  <c r="P28" i="4" s="1"/>
  <c r="AD21" i="4"/>
  <c r="AD28" i="4" s="1"/>
  <c r="AL21" i="4"/>
  <c r="AL28" i="4" s="1"/>
  <c r="N51" i="4"/>
  <c r="N50" i="4" s="1"/>
  <c r="AI51" i="4"/>
  <c r="AI50" i="4" s="1"/>
  <c r="AI23" i="4" s="1"/>
  <c r="AI21" i="4" s="1"/>
  <c r="AI28" i="4" s="1"/>
  <c r="H21" i="4"/>
  <c r="H28" i="4" s="1"/>
  <c r="BK23" i="4"/>
  <c r="AP50" i="4"/>
  <c r="AJ21" i="4"/>
  <c r="AJ28" i="4" s="1"/>
  <c r="AB51" i="4"/>
  <c r="AB50" i="4" s="1"/>
  <c r="AB23" i="4" s="1"/>
  <c r="AB21" i="4" s="1"/>
  <c r="AB28" i="4" s="1"/>
  <c r="G54" i="4"/>
  <c r="U51" i="4"/>
  <c r="U50" i="4" s="1"/>
  <c r="U23" i="4" s="1"/>
  <c r="U21" i="4" s="1"/>
  <c r="U28" i="4" s="1"/>
  <c r="G55" i="4"/>
  <c r="G52" i="4"/>
  <c r="AK50" i="4"/>
  <c r="AK23" i="4" s="1"/>
  <c r="AK21" i="4" s="1"/>
  <c r="AK28" i="4" s="1"/>
  <c r="N23" i="4" l="1"/>
  <c r="N21" i="4" s="1"/>
  <c r="N28" i="4" s="1"/>
  <c r="G50" i="4"/>
  <c r="AP23" i="4"/>
  <c r="BK21" i="4"/>
  <c r="I23" i="4"/>
  <c r="G51" i="4"/>
  <c r="G23" i="4" l="1"/>
  <c r="G21" i="4" s="1"/>
  <c r="G28" i="4" s="1"/>
  <c r="AP21" i="4"/>
  <c r="AP28" i="4" s="1"/>
  <c r="BK28" i="4"/>
  <c r="BQ30" i="4" l="1"/>
  <c r="BJ30" i="4"/>
  <c r="BC30" i="4"/>
  <c r="BU30" i="4" l="1"/>
  <c r="BT30" i="4"/>
  <c r="BN30" i="4"/>
  <c r="BN29" i="4" s="1"/>
  <c r="BN22" i="4" s="1"/>
  <c r="BM30" i="4"/>
  <c r="BM29" i="4" s="1"/>
  <c r="BJ29" i="4"/>
  <c r="BF30" i="4"/>
  <c r="BC29" i="4"/>
  <c r="BC22" i="4" s="1"/>
  <c r="AZ30" i="4"/>
  <c r="AY30" i="4"/>
  <c r="AZ47" i="4"/>
  <c r="AY47" i="4"/>
  <c r="AR47" i="4" s="1"/>
  <c r="AV47" i="4"/>
  <c r="AS56" i="4"/>
  <c r="AO56" i="4"/>
  <c r="D84" i="4"/>
  <c r="D66" i="4"/>
  <c r="D61" i="4" s="1"/>
  <c r="D58" i="4"/>
  <c r="D57" i="4" s="1"/>
  <c r="D54" i="4"/>
  <c r="D52" i="4"/>
  <c r="D29" i="4"/>
  <c r="D26" i="4"/>
  <c r="D25" i="4"/>
  <c r="D24" i="4"/>
  <c r="BU84" i="4"/>
  <c r="BT84" i="4"/>
  <c r="BT83" i="4" s="1"/>
  <c r="BT27" i="4" s="1"/>
  <c r="BQ84" i="4"/>
  <c r="BU66" i="4"/>
  <c r="BU61" i="4" s="1"/>
  <c r="BT66" i="4"/>
  <c r="BQ66" i="4"/>
  <c r="BQ61" i="4" s="1"/>
  <c r="BT61" i="4"/>
  <c r="BU58" i="4"/>
  <c r="BU57" i="4" s="1"/>
  <c r="BT58" i="4"/>
  <c r="BQ58" i="4"/>
  <c r="BQ57" i="4" s="1"/>
  <c r="BT57" i="4"/>
  <c r="BU55" i="4"/>
  <c r="BU54" i="4" s="1"/>
  <c r="BT55" i="4"/>
  <c r="BQ55" i="4"/>
  <c r="BQ54" i="4" s="1"/>
  <c r="BT54" i="4"/>
  <c r="BU52" i="4"/>
  <c r="BU51" i="4" s="1"/>
  <c r="BU50" i="4" s="1"/>
  <c r="BT52" i="4"/>
  <c r="BQ52" i="4"/>
  <c r="BQ51" i="4" s="1"/>
  <c r="BT51" i="4"/>
  <c r="BT50" i="4" s="1"/>
  <c r="BT23" i="4" s="1"/>
  <c r="BU29" i="4"/>
  <c r="BU22" i="4" s="1"/>
  <c r="BT29" i="4"/>
  <c r="BQ29" i="4"/>
  <c r="BQ22" i="4" s="1"/>
  <c r="BU26" i="4"/>
  <c r="BT26" i="4"/>
  <c r="BQ26" i="4"/>
  <c r="BU25" i="4"/>
  <c r="BT25" i="4"/>
  <c r="BQ25" i="4"/>
  <c r="BU24" i="4"/>
  <c r="BT24" i="4"/>
  <c r="BQ24" i="4"/>
  <c r="BN84" i="4"/>
  <c r="BM84" i="4"/>
  <c r="BM83" i="4" s="1"/>
  <c r="BM27" i="4" s="1"/>
  <c r="BJ84" i="4"/>
  <c r="BN66" i="4"/>
  <c r="BN61" i="4" s="1"/>
  <c r="BM66" i="4"/>
  <c r="BJ61" i="4"/>
  <c r="BM61" i="4"/>
  <c r="BN58" i="4"/>
  <c r="BN57" i="4" s="1"/>
  <c r="BM58" i="4"/>
  <c r="BJ58" i="4"/>
  <c r="BJ57" i="4" s="1"/>
  <c r="BM57" i="4"/>
  <c r="BN55" i="4"/>
  <c r="BM55" i="4"/>
  <c r="BJ55" i="4"/>
  <c r="BJ54" i="4" s="1"/>
  <c r="BM54" i="4"/>
  <c r="BN52" i="4"/>
  <c r="BN51" i="4" s="1"/>
  <c r="BN50" i="4" s="1"/>
  <c r="BM52" i="4"/>
  <c r="BJ52" i="4"/>
  <c r="BN26" i="4"/>
  <c r="BM26" i="4"/>
  <c r="BJ26" i="4"/>
  <c r="BN25" i="4"/>
  <c r="BM25" i="4"/>
  <c r="BJ25" i="4"/>
  <c r="BN24" i="4"/>
  <c r="BM24" i="4"/>
  <c r="BJ24" i="4"/>
  <c r="BF84" i="4"/>
  <c r="BF83" i="4" s="1"/>
  <c r="BC84" i="4"/>
  <c r="BF66" i="4"/>
  <c r="BC66" i="4"/>
  <c r="BC61" i="4" s="1"/>
  <c r="BF61" i="4"/>
  <c r="BF58" i="4"/>
  <c r="BF57" i="4" s="1"/>
  <c r="BC58" i="4"/>
  <c r="BC57" i="4" s="1"/>
  <c r="BF55" i="4"/>
  <c r="BC55" i="4"/>
  <c r="BC54" i="4" s="1"/>
  <c r="BF54" i="4"/>
  <c r="BF52" i="4"/>
  <c r="BC52" i="4"/>
  <c r="BF29" i="4"/>
  <c r="BF27" i="4"/>
  <c r="BF26" i="4"/>
  <c r="BC26" i="4"/>
  <c r="BF25" i="4"/>
  <c r="BC25" i="4"/>
  <c r="BF24" i="4"/>
  <c r="BC24" i="4"/>
  <c r="AZ84" i="4"/>
  <c r="AZ83" i="4" s="1"/>
  <c r="AZ66" i="4"/>
  <c r="AZ61" i="4" s="1"/>
  <c r="AZ58" i="4"/>
  <c r="AZ57" i="4" s="1"/>
  <c r="AZ55" i="4"/>
  <c r="AZ54" i="4" s="1"/>
  <c r="AZ52" i="4"/>
  <c r="AZ26" i="4"/>
  <c r="AZ25" i="4"/>
  <c r="AZ24" i="4"/>
  <c r="AY84" i="4"/>
  <c r="AY83" i="4" s="1"/>
  <c r="AY66" i="4"/>
  <c r="AY61" i="4" s="1"/>
  <c r="AY58" i="4"/>
  <c r="AY57" i="4" s="1"/>
  <c r="AY55" i="4"/>
  <c r="AY54" i="4" s="1"/>
  <c r="AY52" i="4"/>
  <c r="AY26" i="4"/>
  <c r="AY25" i="4"/>
  <c r="AY24" i="4"/>
  <c r="AR24" i="4" s="1"/>
  <c r="AV84" i="4"/>
  <c r="AV83" i="4" s="1"/>
  <c r="AV66" i="4"/>
  <c r="AV61" i="4" s="1"/>
  <c r="AV58" i="4"/>
  <c r="AV55" i="4"/>
  <c r="AV54" i="4" s="1"/>
  <c r="AV52" i="4"/>
  <c r="AV27" i="4"/>
  <c r="AV26" i="4"/>
  <c r="AV25" i="4"/>
  <c r="AO25" i="4" s="1"/>
  <c r="AV24" i="4"/>
  <c r="AS87" i="4"/>
  <c r="AR87" i="4"/>
  <c r="AO87" i="4"/>
  <c r="AS86" i="4"/>
  <c r="AR86" i="4"/>
  <c r="AO86" i="4"/>
  <c r="AS85" i="4"/>
  <c r="AR85" i="4"/>
  <c r="AO85" i="4"/>
  <c r="AS82" i="4"/>
  <c r="AR82" i="4"/>
  <c r="AO82" i="4"/>
  <c r="AS79" i="4"/>
  <c r="AR79" i="4"/>
  <c r="AO79" i="4"/>
  <c r="AS78" i="4"/>
  <c r="AR78" i="4"/>
  <c r="AO78" i="4"/>
  <c r="AS77" i="4"/>
  <c r="AR77" i="4"/>
  <c r="AO77" i="4"/>
  <c r="AS76" i="4"/>
  <c r="AR76" i="4"/>
  <c r="AO76" i="4"/>
  <c r="AS75" i="4"/>
  <c r="AR75" i="4"/>
  <c r="AO75" i="4"/>
  <c r="AS74" i="4"/>
  <c r="AR74" i="4"/>
  <c r="AO74" i="4"/>
  <c r="AS73" i="4"/>
  <c r="AR73" i="4"/>
  <c r="AO73" i="4"/>
  <c r="AS72" i="4"/>
  <c r="AR72" i="4"/>
  <c r="AO72" i="4"/>
  <c r="AS71" i="4"/>
  <c r="AR71" i="4"/>
  <c r="AO71" i="4"/>
  <c r="AS67" i="4"/>
  <c r="AR67" i="4"/>
  <c r="AS65" i="4"/>
  <c r="AR65" i="4"/>
  <c r="AO65" i="4"/>
  <c r="AS64" i="4"/>
  <c r="AR64" i="4"/>
  <c r="AO64" i="4"/>
  <c r="AS63" i="4"/>
  <c r="AR63" i="4"/>
  <c r="AO63" i="4"/>
  <c r="AS62" i="4"/>
  <c r="AR62" i="4"/>
  <c r="AO62" i="4"/>
  <c r="AS60" i="4"/>
  <c r="AR60" i="4"/>
  <c r="AO60" i="4"/>
  <c r="AS59" i="4"/>
  <c r="AR59" i="4"/>
  <c r="AO59" i="4"/>
  <c r="AR56" i="4"/>
  <c r="AS53" i="4"/>
  <c r="AR53" i="4"/>
  <c r="AO53" i="4"/>
  <c r="AS49" i="4"/>
  <c r="AR49" i="4"/>
  <c r="AO49" i="4"/>
  <c r="AS48" i="4"/>
  <c r="AR48" i="4"/>
  <c r="AO48" i="4"/>
  <c r="AO47" i="4"/>
  <c r="AS46" i="4"/>
  <c r="AR46" i="4"/>
  <c r="AO46" i="4"/>
  <c r="AS45" i="4"/>
  <c r="AR45" i="4"/>
  <c r="AO45" i="4"/>
  <c r="AS44" i="4"/>
  <c r="AR44" i="4"/>
  <c r="AO44" i="4"/>
  <c r="AS43" i="4"/>
  <c r="AR43" i="4"/>
  <c r="AO43" i="4"/>
  <c r="AS42" i="4"/>
  <c r="AR42" i="4"/>
  <c r="AO42" i="4"/>
  <c r="AS41" i="4"/>
  <c r="AR41" i="4"/>
  <c r="AO41" i="4"/>
  <c r="AS40" i="4"/>
  <c r="AR40" i="4"/>
  <c r="AO40" i="4"/>
  <c r="AS39" i="4"/>
  <c r="AR39" i="4"/>
  <c r="AO39" i="4"/>
  <c r="AS38" i="4"/>
  <c r="AR38" i="4"/>
  <c r="AO38" i="4"/>
  <c r="AS37" i="4"/>
  <c r="AR37" i="4"/>
  <c r="AO37" i="4"/>
  <c r="AS36" i="4"/>
  <c r="AR36" i="4"/>
  <c r="AO36" i="4"/>
  <c r="AS35" i="4"/>
  <c r="AR35" i="4"/>
  <c r="AO35" i="4"/>
  <c r="AS33" i="4"/>
  <c r="AR33" i="4"/>
  <c r="AO33" i="4"/>
  <c r="AS32" i="4"/>
  <c r="AR32" i="4"/>
  <c r="AO32" i="4"/>
  <c r="AS31" i="4"/>
  <c r="AR31" i="4"/>
  <c r="AO31" i="4"/>
  <c r="AR26" i="4"/>
  <c r="AS25" i="4"/>
  <c r="AR25" i="4"/>
  <c r="AO24" i="4"/>
  <c r="J29" i="4"/>
  <c r="J22" i="4" s="1"/>
  <c r="J30" i="4"/>
  <c r="J31" i="4"/>
  <c r="J32" i="4"/>
  <c r="J33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23" i="4" s="1"/>
  <c r="J51" i="4"/>
  <c r="J52" i="4"/>
  <c r="J53" i="4"/>
  <c r="J54" i="4"/>
  <c r="J55" i="4"/>
  <c r="J57" i="4"/>
  <c r="J58" i="4"/>
  <c r="J59" i="4"/>
  <c r="J60" i="4"/>
  <c r="J61" i="4"/>
  <c r="J62" i="4"/>
  <c r="J63" i="4"/>
  <c r="J64" i="4"/>
  <c r="J65" i="4"/>
  <c r="J66" i="4"/>
  <c r="J67" i="4"/>
  <c r="J71" i="4"/>
  <c r="J72" i="4"/>
  <c r="J73" i="4"/>
  <c r="J74" i="4"/>
  <c r="J75" i="4"/>
  <c r="J76" i="4"/>
  <c r="J77" i="4"/>
  <c r="J78" i="4"/>
  <c r="J79" i="4"/>
  <c r="J82" i="4"/>
  <c r="J83" i="4"/>
  <c r="J84" i="4"/>
  <c r="J85" i="4"/>
  <c r="J86" i="4"/>
  <c r="J87" i="4"/>
  <c r="AR66" i="4" l="1"/>
  <c r="AR83" i="4"/>
  <c r="BJ83" i="4"/>
  <c r="BJ27" i="4" s="1"/>
  <c r="BN83" i="4"/>
  <c r="BN27" i="4" s="1"/>
  <c r="BQ83" i="4"/>
  <c r="BQ27" i="4" s="1"/>
  <c r="BU83" i="4"/>
  <c r="BU27" i="4" s="1"/>
  <c r="BC83" i="4"/>
  <c r="AO83" i="4" s="1"/>
  <c r="D83" i="4"/>
  <c r="D27" i="4" s="1"/>
  <c r="AV51" i="4"/>
  <c r="BF51" i="4"/>
  <c r="AO26" i="4"/>
  <c r="AR84" i="4"/>
  <c r="AR52" i="4"/>
  <c r="D51" i="4"/>
  <c r="AR30" i="4"/>
  <c r="BM51" i="4"/>
  <c r="BM50" i="4" s="1"/>
  <c r="BM23" i="4" s="1"/>
  <c r="AR58" i="4"/>
  <c r="BQ50" i="4"/>
  <c r="BQ23" i="4" s="1"/>
  <c r="BF50" i="4"/>
  <c r="BF23" i="4" s="1"/>
  <c r="D50" i="4"/>
  <c r="D23" i="4" s="1"/>
  <c r="AV29" i="4"/>
  <c r="AV22" i="4" s="1"/>
  <c r="BJ51" i="4"/>
  <c r="BJ50" i="4" s="1"/>
  <c r="BJ23" i="4" s="1"/>
  <c r="AV57" i="4"/>
  <c r="AO57" i="4" s="1"/>
  <c r="BJ22" i="4"/>
  <c r="J21" i="4"/>
  <c r="J28" i="4" s="1"/>
  <c r="AY29" i="4"/>
  <c r="AY22" i="4" s="1"/>
  <c r="AO30" i="4"/>
  <c r="AS30" i="4"/>
  <c r="AZ29" i="4"/>
  <c r="AZ22" i="4" s="1"/>
  <c r="AS22" i="4" s="1"/>
  <c r="AS47" i="4"/>
  <c r="BC51" i="4"/>
  <c r="BC50" i="4" s="1"/>
  <c r="BC23" i="4" s="1"/>
  <c r="AZ51" i="4"/>
  <c r="AZ50" i="4" s="1"/>
  <c r="AR55" i="4"/>
  <c r="AY51" i="4"/>
  <c r="AY50" i="4" s="1"/>
  <c r="D22" i="4"/>
  <c r="BU23" i="4"/>
  <c r="BT22" i="4"/>
  <c r="BT21" i="4" s="1"/>
  <c r="BT28" i="4" s="1"/>
  <c r="BN23" i="4"/>
  <c r="AO84" i="4"/>
  <c r="AR57" i="4"/>
  <c r="AS24" i="4"/>
  <c r="AS26" i="4"/>
  <c r="BM22" i="4"/>
  <c r="AO61" i="4"/>
  <c r="AO66" i="4"/>
  <c r="AS66" i="4"/>
  <c r="BF22" i="4"/>
  <c r="AO52" i="4"/>
  <c r="AS55" i="4"/>
  <c r="AO58" i="4"/>
  <c r="AR54" i="4"/>
  <c r="AR61" i="4"/>
  <c r="AS54" i="4"/>
  <c r="AS61" i="4"/>
  <c r="AS57" i="4"/>
  <c r="AO54" i="4"/>
  <c r="AO55" i="4"/>
  <c r="AS51" i="4"/>
  <c r="AZ27" i="4"/>
  <c r="AS52" i="4"/>
  <c r="AS58" i="4"/>
  <c r="AS84" i="4"/>
  <c r="AR51" i="4"/>
  <c r="AY27" i="4"/>
  <c r="AR27" i="4" s="1"/>
  <c r="BF21" i="4" l="1"/>
  <c r="BF28" i="4" s="1"/>
  <c r="BN21" i="4"/>
  <c r="BN28" i="4" s="1"/>
  <c r="BU21" i="4"/>
  <c r="BU28" i="4" s="1"/>
  <c r="BQ21" i="4"/>
  <c r="BQ28" i="4" s="1"/>
  <c r="AS83" i="4"/>
  <c r="AS27" i="4"/>
  <c r="BC27" i="4"/>
  <c r="AO27" i="4" s="1"/>
  <c r="D21" i="4"/>
  <c r="AO29" i="4"/>
  <c r="BM21" i="4"/>
  <c r="BM28" i="4" s="1"/>
  <c r="D28" i="4"/>
  <c r="AS29" i="4"/>
  <c r="BJ21" i="4"/>
  <c r="BJ28" i="4" s="1"/>
  <c r="AV50" i="4"/>
  <c r="AV23" i="4" s="1"/>
  <c r="AO23" i="4" s="1"/>
  <c r="AR29" i="4"/>
  <c r="AO51" i="4"/>
  <c r="AR22" i="4"/>
  <c r="AZ23" i="4"/>
  <c r="AS50" i="4"/>
  <c r="AY23" i="4"/>
  <c r="AR50" i="4"/>
  <c r="AO22" i="4"/>
  <c r="BC21" i="4" l="1"/>
  <c r="BC28" i="4" s="1"/>
  <c r="AV21" i="4"/>
  <c r="AV28" i="4" s="1"/>
  <c r="AO50" i="4"/>
  <c r="AS23" i="4"/>
  <c r="AZ21" i="4"/>
  <c r="AR23" i="4"/>
  <c r="AY21" i="4"/>
  <c r="I29" i="4"/>
  <c r="I22" i="4" s="1"/>
  <c r="I30" i="4"/>
  <c r="I31" i="4"/>
  <c r="I32" i="4"/>
  <c r="I33" i="4"/>
  <c r="I35" i="4"/>
  <c r="I36" i="4"/>
  <c r="I37" i="4"/>
  <c r="I38" i="4"/>
  <c r="I39" i="4"/>
  <c r="I40" i="4"/>
  <c r="I41" i="4"/>
  <c r="I42" i="4"/>
  <c r="I43" i="4"/>
  <c r="I44" i="4"/>
  <c r="I45" i="4"/>
  <c r="I46" i="4"/>
  <c r="I47" i="4"/>
  <c r="I48" i="4"/>
  <c r="I49" i="4"/>
  <c r="I50" i="4"/>
  <c r="I51" i="4"/>
  <c r="I52" i="4"/>
  <c r="I53" i="4"/>
  <c r="I54" i="4"/>
  <c r="I55" i="4"/>
  <c r="I57" i="4"/>
  <c r="I58" i="4"/>
  <c r="I59" i="4"/>
  <c r="I60" i="4"/>
  <c r="I61" i="4"/>
  <c r="I62" i="4"/>
  <c r="I63" i="4"/>
  <c r="I64" i="4"/>
  <c r="I65" i="4"/>
  <c r="I66" i="4"/>
  <c r="I67" i="4"/>
  <c r="I71" i="4"/>
  <c r="I72" i="4"/>
  <c r="I73" i="4"/>
  <c r="I74" i="4"/>
  <c r="I75" i="4"/>
  <c r="I76" i="4"/>
  <c r="I77" i="4"/>
  <c r="I78" i="4"/>
  <c r="I79" i="4"/>
  <c r="I82" i="4"/>
  <c r="I83" i="4"/>
  <c r="I84" i="4"/>
  <c r="I85" i="4"/>
  <c r="I86" i="4"/>
  <c r="I87" i="4"/>
  <c r="F30" i="4"/>
  <c r="BY30" i="4" s="1"/>
  <c r="F31" i="4"/>
  <c r="F32" i="4"/>
  <c r="F33" i="4"/>
  <c r="F35" i="4"/>
  <c r="BY35" i="4" s="1"/>
  <c r="F36" i="4"/>
  <c r="BY36" i="4" s="1"/>
  <c r="F37" i="4"/>
  <c r="BY37" i="4" s="1"/>
  <c r="F38" i="4"/>
  <c r="BY38" i="4" s="1"/>
  <c r="F39" i="4"/>
  <c r="BY39" i="4" s="1"/>
  <c r="F40" i="4"/>
  <c r="BY40" i="4" s="1"/>
  <c r="F41" i="4"/>
  <c r="BY41" i="4" s="1"/>
  <c r="F42" i="4"/>
  <c r="BY42" i="4" s="1"/>
  <c r="F43" i="4"/>
  <c r="BY43" i="4" s="1"/>
  <c r="F44" i="4"/>
  <c r="BY44" i="4" s="1"/>
  <c r="F45" i="4"/>
  <c r="BY45" i="4" s="1"/>
  <c r="F46" i="4"/>
  <c r="BY46" i="4" s="1"/>
  <c r="F47" i="4"/>
  <c r="BY47" i="4" s="1"/>
  <c r="F48" i="4"/>
  <c r="BY48" i="4" s="1"/>
  <c r="F49" i="4"/>
  <c r="BY49" i="4" s="1"/>
  <c r="F53" i="4"/>
  <c r="F56" i="4"/>
  <c r="F59" i="4"/>
  <c r="F60" i="4"/>
  <c r="BY60" i="4" s="1"/>
  <c r="F62" i="4"/>
  <c r="BY62" i="4" s="1"/>
  <c r="F63" i="4"/>
  <c r="BY63" i="4" s="1"/>
  <c r="F64" i="4"/>
  <c r="BY64" i="4" s="1"/>
  <c r="F65" i="4"/>
  <c r="BY65" i="4" s="1"/>
  <c r="BY67" i="4"/>
  <c r="F71" i="4"/>
  <c r="BY71" i="4" s="1"/>
  <c r="F72" i="4"/>
  <c r="BY72" i="4" s="1"/>
  <c r="F73" i="4"/>
  <c r="BY73" i="4" s="1"/>
  <c r="F74" i="4"/>
  <c r="BY74" i="4" s="1"/>
  <c r="F75" i="4"/>
  <c r="BY75" i="4" s="1"/>
  <c r="F76" i="4"/>
  <c r="BY76" i="4" s="1"/>
  <c r="F77" i="4"/>
  <c r="BY77" i="4" s="1"/>
  <c r="F78" i="4"/>
  <c r="BY78" i="4" s="1"/>
  <c r="F79" i="4"/>
  <c r="BY79" i="4" s="1"/>
  <c r="F82" i="4"/>
  <c r="BY82" i="4" s="1"/>
  <c r="F85" i="4"/>
  <c r="F86" i="4"/>
  <c r="F87" i="4"/>
  <c r="BY87" i="4" s="1"/>
  <c r="AO21" i="4" l="1"/>
  <c r="CE21" i="4" s="1"/>
  <c r="BY86" i="4"/>
  <c r="BY53" i="4"/>
  <c r="BZ33" i="4"/>
  <c r="BY33" i="4"/>
  <c r="BY31" i="4"/>
  <c r="BZ31" i="4"/>
  <c r="BY85" i="4"/>
  <c r="BZ59" i="4"/>
  <c r="BY59" i="4"/>
  <c r="BY56" i="4"/>
  <c r="BY32" i="4"/>
  <c r="BZ32" i="4"/>
  <c r="AS21" i="4"/>
  <c r="AS28" i="4" s="1"/>
  <c r="AZ28" i="4"/>
  <c r="AR21" i="4"/>
  <c r="AR28" i="4" s="1"/>
  <c r="AY28" i="4"/>
  <c r="I21" i="4"/>
  <c r="I28" i="4" s="1"/>
  <c r="T84" i="4"/>
  <c r="T83" i="4" s="1"/>
  <c r="M84" i="4"/>
  <c r="M83" i="4" s="1"/>
  <c r="M66" i="4"/>
  <c r="F66" i="4" s="1"/>
  <c r="BY66" i="4" s="1"/>
  <c r="T58" i="4"/>
  <c r="T57" i="4" s="1"/>
  <c r="M58" i="4"/>
  <c r="M57" i="4" s="1"/>
  <c r="T55" i="4"/>
  <c r="T54" i="4" s="1"/>
  <c r="M55" i="4"/>
  <c r="M54" i="4" s="1"/>
  <c r="T52" i="4"/>
  <c r="M52" i="4"/>
  <c r="M29" i="4"/>
  <c r="F29" i="4" s="1"/>
  <c r="BY29" i="4" s="1"/>
  <c r="T26" i="4"/>
  <c r="M26" i="4"/>
  <c r="T25" i="4"/>
  <c r="M25" i="4"/>
  <c r="T24" i="4"/>
  <c r="M24" i="4"/>
  <c r="T22" i="4"/>
  <c r="M22" i="4"/>
  <c r="F83" i="4" l="1"/>
  <c r="F52" i="4"/>
  <c r="BY52" i="4" s="1"/>
  <c r="AO28" i="4"/>
  <c r="F22" i="4"/>
  <c r="BY22" i="4" s="1"/>
  <c r="F24" i="4"/>
  <c r="BY24" i="4" s="1"/>
  <c r="F25" i="4"/>
  <c r="BY25" i="4" s="1"/>
  <c r="F26" i="4"/>
  <c r="BY26" i="4" s="1"/>
  <c r="T51" i="4"/>
  <c r="T50" i="4" s="1"/>
  <c r="T23" i="4" s="1"/>
  <c r="M51" i="4"/>
  <c r="F54" i="4"/>
  <c r="BY54" i="4" s="1"/>
  <c r="F55" i="4"/>
  <c r="BY55" i="4" s="1"/>
  <c r="F57" i="4"/>
  <c r="BY57" i="4" s="1"/>
  <c r="F58" i="4"/>
  <c r="BY58" i="4" s="1"/>
  <c r="M61" i="4"/>
  <c r="M27" i="4"/>
  <c r="F84" i="4"/>
  <c r="BY84" i="4" s="1"/>
  <c r="BX20" i="4"/>
  <c r="BY20" i="4" s="1"/>
  <c r="BZ20" i="4" s="1"/>
  <c r="CA20" i="4" s="1"/>
  <c r="F51" i="4" l="1"/>
  <c r="BY51" i="4" s="1"/>
  <c r="T27" i="4"/>
  <c r="T21" i="4" s="1"/>
  <c r="BY83" i="4"/>
  <c r="F61" i="4"/>
  <c r="BY61" i="4" s="1"/>
  <c r="M50" i="4"/>
  <c r="F27" i="4"/>
  <c r="BY27" i="4" s="1"/>
  <c r="T28" i="4" l="1"/>
  <c r="F50" i="4"/>
  <c r="BY50" i="4" s="1"/>
  <c r="M23" i="4"/>
  <c r="M21" i="4" l="1"/>
  <c r="F23" i="4"/>
  <c r="BY23" i="4" s="1"/>
  <c r="M28" i="4" l="1"/>
  <c r="F21" i="4"/>
  <c r="F28" i="4"/>
  <c r="BY28" i="4" s="1"/>
  <c r="BY21" i="4"/>
  <c r="CD21" i="4"/>
</calcChain>
</file>

<file path=xl/sharedStrings.xml><?xml version="1.0" encoding="utf-8"?>
<sst xmlns="http://schemas.openxmlformats.org/spreadsheetml/2006/main" count="2448" uniqueCount="233">
  <si>
    <t>Приложение  № 13</t>
  </si>
  <si>
    <t>к приказу Минэнерго России</t>
  </si>
  <si>
    <t>от « 25 » апреля 2018 г. № 320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</si>
  <si>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</si>
  <si>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r>
      <t xml:space="preserve">Отчет о реализации инвестиционной программы: </t>
    </r>
    <r>
      <rPr>
        <b/>
        <sz val="16"/>
        <rFont val="Times New Roman"/>
        <family val="1"/>
        <charset val="204"/>
      </rPr>
      <t xml:space="preserve"> Открытое акционерное общество "Кинешемская городская электросеть"</t>
    </r>
  </si>
  <si>
    <t xml:space="preserve">                 полное наименование субъекта электроэнергетики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</si>
  <si>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</si>
  <si>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</si>
  <si>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</si>
  <si>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</si>
  <si>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 (без НДС)</t>
  </si>
  <si>
    <t>Принятие основных средств и нематериальных активов к бухгалтерскому учету в год N</t>
  </si>
  <si>
    <t>Отклонение от плана ввода основных средств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</si>
  <si>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</si>
  <si>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</si>
  <si>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</si>
  <si>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</si>
  <si>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</si>
  <si>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</si>
  <si>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</si>
  <si>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</si>
  <si>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нематериальные активы</t>
  </si>
  <si>
    <t>основные средства</t>
  </si>
  <si>
    <t>млн. рублей (без НДС)</t>
  </si>
  <si>
    <t>МВ×А</t>
  </si>
  <si>
    <t>Мвар</t>
  </si>
  <si>
    <t>км ЛЭП</t>
  </si>
  <si>
    <t>МВт</t>
  </si>
  <si>
    <t>Другое</t>
  </si>
  <si>
    <t>млн. рублей
 (без НДС)</t>
  </si>
  <si>
    <t>%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</si>
  <si>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</si>
  <si>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</si>
  <si>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</si>
  <si>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</si>
  <si>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</si>
  <si>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</si>
  <si>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</si>
  <si>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</si>
  <si>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</si>
  <si>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</si>
  <si>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</si>
  <si>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</si>
  <si>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</si>
  <si>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</si>
  <si>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</si>
  <si>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</si>
  <si>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</si>
  <si>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</si>
  <si>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</si>
  <si>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</si>
  <si>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</si>
  <si>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</si>
  <si>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</si>
  <si>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</si>
  <si>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</si>
  <si>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</si>
  <si>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</si>
  <si>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</si>
  <si>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</si>
  <si>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</si>
  <si>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</si>
  <si>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</si>
  <si>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</si>
  <si>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</si>
  <si>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</si>
  <si>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</si>
  <si>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</si>
  <si>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</si>
  <si>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</si>
  <si>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</si>
  <si>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</si>
  <si>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</si>
  <si>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</si>
  <si>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</si>
  <si>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</si>
  <si>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</si>
  <si>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6.1.5..</t>
  </si>
  <si>
    <t>6.1.6.</t>
  </si>
  <si>
    <t>6.1.7.</t>
  </si>
  <si>
    <t>ВСЕГО по инвестиционной программе, в том числе:</t>
  </si>
  <si>
    <t>0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</si>
  <si>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</si>
  <si>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</si>
  <si>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</si>
  <si>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</si>
  <si>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</si>
  <si>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</si>
  <si>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</si>
  <si>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</si>
  <si>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</si>
  <si>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</si>
  <si>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</si>
  <si>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</si>
  <si>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</si>
  <si>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</si>
  <si>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</si>
  <si>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</si>
  <si>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</si>
  <si>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</si>
  <si>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</si>
  <si>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</si>
  <si>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</si>
  <si>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</si>
  <si>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</si>
  <si>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</si>
  <si>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</si>
  <si>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</si>
  <si>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</si>
  <si>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</si>
  <si>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</si>
  <si>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</si>
  <si>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</si>
  <si>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</si>
  <si>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</si>
  <si>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</si>
  <si>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</si>
  <si>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</si>
  <si>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</si>
  <si>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</si>
  <si>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</si>
  <si>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</si>
  <si>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</si>
  <si>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</si>
  <si>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</si>
  <si>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</si>
  <si>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</si>
  <si>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</si>
  <si>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</si>
  <si>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</si>
  <si>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</si>
  <si>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</si>
  <si>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</si>
  <si>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</si>
  <si>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</si>
  <si>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</si>
  <si>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</si>
  <si>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</si>
  <si>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</si>
  <si>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</si>
  <si>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</si>
  <si>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Оборудования ТП 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</si>
  <si>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</si>
  <si>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</si>
  <si>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</si>
  <si>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действующей подстанции 35/6 кВ "Городская"</t>
  </si>
  <si>
    <t>G-1.2.1.2.1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</si>
  <si>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</si>
  <si>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</si>
  <si>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</si>
  <si>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</si>
  <si>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линий электропередачи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</si>
  <si>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</si>
  <si>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</si>
  <si>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</si>
  <si>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</si>
  <si>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</si>
  <si>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</si>
  <si>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</si>
  <si>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</si>
  <si>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</si>
  <si>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</si>
  <si>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</si>
  <si>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</si>
  <si>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</si>
  <si>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</si>
  <si>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</si>
  <si>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G-1.2.3.5.1</t>
  </si>
  <si>
    <t>Включение приборов учета в систему сбора и передачи данных, класс напряжения 6 (10) кВ, всего, в том числе:</t>
  </si>
  <si>
    <t>Включение приборов учета в систему сбора и передачи данных, класс напряжения 35 кВ, всего, в том числе:</t>
  </si>
  <si>
    <t>Включение приборов учета в систему сбора и передачи данных, класс напряжения 110 кВ и выше,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</si>
  <si>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</si>
  <si>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</si>
  <si>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</si>
  <si>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</si>
  <si>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</si>
  <si>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</si>
  <si>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</si>
  <si>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</si>
  <si>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</si>
  <si>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</si>
  <si>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</si>
  <si>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</si>
  <si>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</si>
  <si>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</si>
  <si>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</si>
  <si>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Трансформаторы  ТМГ 400/6-0,4 Y/Yн-0, ТМГ 11-250/6/0.4 Y/Yн-0</t>
  </si>
  <si>
    <t>Генеральный директор</t>
  </si>
  <si>
    <t>Сироткин С.Л.</t>
  </si>
  <si>
    <t>Начальник ПТО</t>
  </si>
  <si>
    <t xml:space="preserve">Экономист </t>
  </si>
  <si>
    <t>согласно заявок потребителей</t>
  </si>
  <si>
    <t>J-1.2.1.1.1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</si>
  <si>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</si>
  <si>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</si>
  <si>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>1.2.2.1.48</t>
  </si>
  <si>
    <t>J-1.2.2.1.1.1</t>
  </si>
  <si>
    <t>J-1.6.4.</t>
  </si>
  <si>
    <t>Кудрявцев В.В.</t>
  </si>
  <si>
    <t>Кудрявцев В. В.</t>
  </si>
  <si>
    <t>Год раскрытия информации:   2020 год</t>
  </si>
  <si>
    <t>Работы по установке узлов учета (выполнение 522ФЗ) с учетом внедрения АСКУЭ , в том числе:</t>
  </si>
  <si>
    <t>1.2.3.5.1.1</t>
  </si>
  <si>
    <t>установка однофазных узлов учета</t>
  </si>
  <si>
    <t>1.2.3.5.1.2</t>
  </si>
  <si>
    <t>установка трехфазных узлов учета</t>
  </si>
  <si>
    <t>1.2.3.5.1.3</t>
  </si>
  <si>
    <t>замена трансформаторов тока в вводно-распределительных устройствах потребителей</t>
  </si>
  <si>
    <t>1.2.3.5.1.4</t>
  </si>
  <si>
    <t>1.2.3.5.1.5</t>
  </si>
  <si>
    <t>1.2.3.5.1.6</t>
  </si>
  <si>
    <t>1.2.3.5.1.7</t>
  </si>
  <si>
    <t>1.2.3.5.1.8</t>
  </si>
  <si>
    <t>1.2.3.5.1.9</t>
  </si>
  <si>
    <t>1.4.6</t>
  </si>
  <si>
    <t>Строительство комплектной трансформаторной подстанции с трансформатором ТМГ 250 кВа</t>
  </si>
  <si>
    <t>K-1.4.6</t>
  </si>
  <si>
    <t>1.6.1</t>
  </si>
  <si>
    <t>Приобретение основных средств</t>
  </si>
  <si>
    <t>1.6.5.</t>
  </si>
  <si>
    <t xml:space="preserve">ГАЗ 27527 Соболь Комби </t>
  </si>
  <si>
    <t>K-1.6.5.2</t>
  </si>
  <si>
    <t>K-1.6.5.3</t>
  </si>
  <si>
    <t>1.6.6.</t>
  </si>
  <si>
    <t>Реконстркуция крыш производственных зданий - замена на скатные крыши</t>
  </si>
  <si>
    <t>K-1.6.6.1.</t>
  </si>
  <si>
    <t>Главный инженер</t>
  </si>
  <si>
    <t>И.о. генерального директора</t>
  </si>
  <si>
    <t>В.В. Кудрявцев</t>
  </si>
  <si>
    <t xml:space="preserve">А.И. Пахалуев </t>
  </si>
  <si>
    <t xml:space="preserve">О.А. Софронова </t>
  </si>
  <si>
    <t>Утвержденные плановые значения показателей приведены в соответствии с   Постановлением Департамента энергетики и тарифов Ивановской области от «31» октября 2019 г. № 43-ип(э)/22</t>
  </si>
  <si>
    <t>за 9 месяцев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</si>
</sst>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0"/>
    <numFmt numFmtId="168" formatCode="#,##0.0"/>
  </numFmts>
  <fonts count="4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81">
    <xf numFmtId="0" fontId="0" fillId="0" borderId="0"/>
    <xf numFmtId="0" fontId="3" fillId="0" borderId="0"/>
    <xf numFmtId="0" fontId="2" fillId="0" borderId="0"/>
    <xf numFmtId="0" fontId="7" fillId="0" borderId="0"/>
    <xf numFmtId="0" fontId="9" fillId="0" borderId="0"/>
    <xf numFmtId="0" fontId="9" fillId="0" borderId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3" fillId="0" borderId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20" borderId="0" applyNumberFormat="0" applyBorder="0" applyAlignment="0" applyProtection="0"/>
    <xf numFmtId="0" fontId="14" fillId="8" borderId="15" applyNumberFormat="0" applyAlignment="0" applyProtection="0"/>
    <xf numFmtId="0" fontId="15" fillId="21" borderId="16" applyNumberFormat="0" applyAlignment="0" applyProtection="0"/>
    <xf numFmtId="0" fontId="16" fillId="21" borderId="15" applyNumberFormat="0" applyAlignment="0" applyProtection="0"/>
    <xf numFmtId="0" fontId="17" fillId="0" borderId="17" applyNumberFormat="0" applyFill="0" applyAlignment="0" applyProtection="0"/>
    <xf numFmtId="0" fontId="18" fillId="0" borderId="18" applyNumberFormat="0" applyFill="0" applyAlignment="0" applyProtection="0"/>
    <xf numFmtId="0" fontId="19" fillId="0" borderId="19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20" applyNumberFormat="0" applyFill="0" applyAlignment="0" applyProtection="0"/>
    <xf numFmtId="0" fontId="21" fillId="22" borderId="21" applyNumberFormat="0" applyAlignment="0" applyProtection="0"/>
    <xf numFmtId="0" fontId="22" fillId="0" borderId="0" applyNumberFormat="0" applyFill="0" applyBorder="0" applyAlignment="0" applyProtection="0"/>
    <xf numFmtId="0" fontId="23" fillId="23" borderId="0" applyNumberFormat="0" applyBorder="0" applyAlignment="0" applyProtection="0"/>
    <xf numFmtId="0" fontId="3" fillId="0" borderId="0"/>
    <xf numFmtId="0" fontId="24" fillId="0" borderId="0"/>
    <xf numFmtId="0" fontId="25" fillId="0" borderId="0"/>
    <xf numFmtId="0" fontId="3" fillId="0" borderId="0"/>
    <xf numFmtId="0" fontId="24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4" borderId="0" applyNumberFormat="0" applyBorder="0" applyAlignment="0" applyProtection="0"/>
    <xf numFmtId="0" fontId="27" fillId="0" borderId="0" applyNumberFormat="0" applyFill="0" applyBorder="0" applyAlignment="0" applyProtection="0"/>
    <xf numFmtId="0" fontId="11" fillId="24" borderId="22" applyNumberFormat="0" applyFont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8" fillId="0" borderId="23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1" fillId="5" borderId="0" applyNumberFormat="0" applyBorder="0" applyAlignment="0" applyProtection="0"/>
    <xf numFmtId="0" fontId="25" fillId="0" borderId="0"/>
  </cellStyleXfs>
  <cellXfs count="422">
    <xf numFmtId="0" fontId="0" fillId="0" borderId="0" xfId="0"/>
    <xf numFmtId="0" fontId="3" fillId="2" borderId="0" xfId="1" applyFont="1" applyFill="1"/>
    <xf numFmtId="0" fontId="4" fillId="2" borderId="0" xfId="1" applyFont="1" applyFill="1" applyAlignment="1">
      <alignment horizontal="right"/>
    </xf>
    <xf numFmtId="0" fontId="3" fillId="2" borderId="0" xfId="1" applyFont="1" applyFill="1" applyBorder="1"/>
    <xf numFmtId="0" fontId="10" fillId="2" borderId="0" xfId="4" applyFont="1" applyFill="1" applyBorder="1"/>
    <xf numFmtId="49" fontId="32" fillId="0" borderId="3" xfId="2" applyNumberFormat="1" applyFont="1" applyFill="1" applyBorder="1" applyAlignment="1">
      <alignment horizontal="center" vertical="center"/>
    </xf>
    <xf numFmtId="49" fontId="33" fillId="0" borderId="3" xfId="0" applyNumberFormat="1" applyFont="1" applyFill="1" applyBorder="1" applyAlignment="1">
      <alignment horizontal="left" vertical="center" wrapText="1"/>
    </xf>
    <xf numFmtId="4" fontId="3" fillId="0" borderId="3" xfId="3" applyNumberFormat="1" applyFont="1" applyBorder="1" applyAlignment="1">
      <alignment horizontal="center" vertical="center"/>
    </xf>
    <xf numFmtId="4" fontId="33" fillId="25" borderId="3" xfId="0" applyNumberFormat="1" applyFont="1" applyFill="1" applyBorder="1" applyAlignment="1">
      <alignment horizontal="center" vertical="center" wrapText="1"/>
    </xf>
    <xf numFmtId="49" fontId="32" fillId="26" borderId="3" xfId="2" applyNumberFormat="1" applyFont="1" applyFill="1" applyBorder="1" applyAlignment="1">
      <alignment horizontal="center" vertical="center"/>
    </xf>
    <xf numFmtId="4" fontId="33" fillId="26" borderId="3" xfId="0" applyNumberFormat="1" applyFont="1" applyFill="1" applyBorder="1" applyAlignment="1">
      <alignment horizontal="center" vertical="center" wrapText="1"/>
    </xf>
    <xf numFmtId="49" fontId="32" fillId="27" borderId="3" xfId="2" applyNumberFormat="1" applyFont="1" applyFill="1" applyBorder="1" applyAlignment="1">
      <alignment horizontal="center" vertical="center"/>
    </xf>
    <xf numFmtId="49" fontId="33" fillId="27" borderId="3" xfId="0" applyNumberFormat="1" applyFont="1" applyFill="1" applyBorder="1" applyAlignment="1">
      <alignment horizontal="left" vertical="center" wrapText="1"/>
    </xf>
    <xf numFmtId="4" fontId="3" fillId="27" borderId="3" xfId="3" applyNumberFormat="1" applyFont="1" applyFill="1" applyBorder="1" applyAlignment="1">
      <alignment horizontal="center" vertical="center"/>
    </xf>
    <xf numFmtId="4" fontId="33" fillId="27" borderId="3" xfId="0" applyNumberFormat="1" applyFont="1" applyFill="1" applyBorder="1" applyAlignment="1">
      <alignment horizontal="center" vertical="center" wrapText="1"/>
    </xf>
    <xf numFmtId="4" fontId="33" fillId="27" borderId="3" xfId="3" applyNumberFormat="1" applyFont="1" applyFill="1" applyBorder="1" applyAlignment="1">
      <alignment horizontal="center" vertical="center"/>
    </xf>
    <xf numFmtId="49" fontId="32" fillId="28" borderId="3" xfId="2" applyNumberFormat="1" applyFont="1" applyFill="1" applyBorder="1" applyAlignment="1">
      <alignment horizontal="center" vertical="center"/>
    </xf>
    <xf numFmtId="49" fontId="33" fillId="28" borderId="3" xfId="0" applyNumberFormat="1" applyFont="1" applyFill="1" applyBorder="1" applyAlignment="1">
      <alignment horizontal="left" vertical="center" wrapText="1"/>
    </xf>
    <xf numFmtId="4" fontId="3" fillId="28" borderId="3" xfId="3" applyNumberFormat="1" applyFont="1" applyFill="1" applyBorder="1" applyAlignment="1">
      <alignment horizontal="center" vertical="center"/>
    </xf>
    <xf numFmtId="4" fontId="33" fillId="28" borderId="3" xfId="0" applyNumberFormat="1" applyFont="1" applyFill="1" applyBorder="1" applyAlignment="1">
      <alignment horizontal="center" vertical="center" wrapText="1"/>
    </xf>
    <xf numFmtId="4" fontId="33" fillId="28" borderId="3" xfId="3" applyNumberFormat="1" applyFont="1" applyFill="1" applyBorder="1" applyAlignment="1">
      <alignment horizontal="center" vertical="center"/>
    </xf>
    <xf numFmtId="49" fontId="32" fillId="25" borderId="3" xfId="2" applyNumberFormat="1" applyFont="1" applyFill="1" applyBorder="1" applyAlignment="1">
      <alignment horizontal="center" vertical="center"/>
    </xf>
    <xf numFmtId="49" fontId="33" fillId="25" borderId="3" xfId="0" applyNumberFormat="1" applyFont="1" applyFill="1" applyBorder="1" applyAlignment="1">
      <alignment horizontal="left" vertical="center" wrapText="1"/>
    </xf>
    <xf numFmtId="4" fontId="3" fillId="25" borderId="3" xfId="3" applyNumberFormat="1" applyFont="1" applyFill="1" applyBorder="1" applyAlignment="1">
      <alignment horizontal="center" vertical="center"/>
    </xf>
    <xf numFmtId="4" fontId="33" fillId="25" borderId="3" xfId="3" applyNumberFormat="1" applyFont="1" applyFill="1" applyBorder="1" applyAlignment="1">
      <alignment horizontal="center" vertical="center"/>
    </xf>
    <xf numFmtId="49" fontId="32" fillId="30" borderId="3" xfId="2" applyNumberFormat="1" applyFont="1" applyFill="1" applyBorder="1" applyAlignment="1">
      <alignment horizontal="center" vertical="center"/>
    </xf>
    <xf numFmtId="0" fontId="33" fillId="30" borderId="3" xfId="0" applyNumberFormat="1" applyFont="1" applyFill="1" applyBorder="1" applyAlignment="1">
      <alignment horizontal="left" vertical="center" wrapText="1"/>
    </xf>
    <xf numFmtId="0" fontId="32" fillId="30" borderId="3" xfId="2" applyNumberFormat="1" applyFont="1" applyFill="1" applyBorder="1" applyAlignment="1">
      <alignment horizontal="center" vertical="center"/>
    </xf>
    <xf numFmtId="4" fontId="3" fillId="30" borderId="3" xfId="3" applyNumberFormat="1" applyFont="1" applyFill="1" applyBorder="1" applyAlignment="1">
      <alignment horizontal="center" vertical="center"/>
    </xf>
    <xf numFmtId="4" fontId="33" fillId="30" borderId="3" xfId="3" applyNumberFormat="1" applyFont="1" applyFill="1" applyBorder="1" applyAlignment="1">
      <alignment horizontal="center" vertical="center"/>
    </xf>
    <xf numFmtId="49" fontId="35" fillId="2" borderId="3" xfId="2" applyNumberFormat="1" applyFont="1" applyFill="1" applyBorder="1" applyAlignment="1">
      <alignment horizontal="center" vertical="center"/>
    </xf>
    <xf numFmtId="0" fontId="35" fillId="2" borderId="3" xfId="2" applyNumberFormat="1" applyFont="1" applyFill="1" applyBorder="1" applyAlignment="1">
      <alignment horizontal="center" vertical="center"/>
    </xf>
    <xf numFmtId="49" fontId="32" fillId="31" borderId="3" xfId="2" applyNumberFormat="1" applyFont="1" applyFill="1" applyBorder="1" applyAlignment="1">
      <alignment horizontal="center" vertical="center"/>
    </xf>
    <xf numFmtId="49" fontId="33" fillId="31" borderId="3" xfId="0" applyNumberFormat="1" applyFont="1" applyFill="1" applyBorder="1" applyAlignment="1">
      <alignment horizontal="left" vertical="center" wrapText="1"/>
    </xf>
    <xf numFmtId="49" fontId="33" fillId="30" borderId="3" xfId="0" applyNumberFormat="1" applyFont="1" applyFill="1" applyBorder="1" applyAlignment="1">
      <alignment horizontal="left" vertical="center" wrapText="1"/>
    </xf>
    <xf numFmtId="0" fontId="32" fillId="27" borderId="3" xfId="2" applyNumberFormat="1" applyFont="1" applyFill="1" applyBorder="1" applyAlignment="1">
      <alignment horizontal="center" vertical="center"/>
    </xf>
    <xf numFmtId="49" fontId="34" fillId="2" borderId="3" xfId="0" applyNumberFormat="1" applyFont="1" applyFill="1" applyBorder="1" applyAlignment="1">
      <alignment horizontal="left" vertical="center" wrapText="1"/>
    </xf>
    <xf numFmtId="4" fontId="34" fillId="0" borderId="3" xfId="3" applyNumberFormat="1" applyFont="1" applyBorder="1" applyAlignment="1">
      <alignment horizontal="center" vertical="center"/>
    </xf>
    <xf numFmtId="0" fontId="3" fillId="25" borderId="0" xfId="1" applyFont="1" applyFill="1"/>
    <xf numFmtId="0" fontId="3" fillId="2" borderId="3" xfId="1" applyFont="1" applyFill="1" applyBorder="1" applyAlignment="1">
      <alignment horizontal="center" vertical="center"/>
    </xf>
    <xf numFmtId="4" fontId="33" fillId="32" borderId="3" xfId="0" applyNumberFormat="1" applyFont="1" applyFill="1" applyBorder="1" applyAlignment="1">
      <alignment horizontal="center" vertical="center" wrapText="1"/>
    </xf>
    <xf numFmtId="0" fontId="3" fillId="28" borderId="3" xfId="1" applyFont="1" applyFill="1" applyBorder="1" applyAlignment="1">
      <alignment horizontal="center" vertical="center"/>
    </xf>
    <xf numFmtId="0" fontId="3" fillId="28" borderId="0" xfId="1" applyFont="1" applyFill="1"/>
    <xf numFmtId="4" fontId="34" fillId="28" borderId="3" xfId="3" applyNumberFormat="1" applyFont="1" applyFill="1" applyBorder="1" applyAlignment="1">
      <alignment horizontal="center" vertical="center"/>
    </xf>
    <xf numFmtId="0" fontId="3" fillId="30" borderId="3" xfId="1" applyFont="1" applyFill="1" applyBorder="1" applyAlignment="1">
      <alignment horizontal="center" vertical="center"/>
    </xf>
    <xf numFmtId="4" fontId="33" fillId="30" borderId="3" xfId="0" applyNumberFormat="1" applyFont="1" applyFill="1" applyBorder="1" applyAlignment="1">
      <alignment horizontal="center" vertical="center" wrapText="1"/>
    </xf>
    <xf numFmtId="0" fontId="3" fillId="30" borderId="0" xfId="1" applyFont="1" applyFill="1"/>
    <xf numFmtId="0" fontId="3" fillId="25" borderId="3" xfId="1" applyFont="1" applyFill="1" applyBorder="1" applyAlignment="1">
      <alignment horizontal="center" vertical="center"/>
    </xf>
    <xf numFmtId="4" fontId="33" fillId="31" borderId="3" xfId="0" applyNumberFormat="1" applyFont="1" applyFill="1" applyBorder="1" applyAlignment="1">
      <alignment horizontal="center" vertical="center" wrapText="1"/>
    </xf>
    <xf numFmtId="0" fontId="3" fillId="27" borderId="3" xfId="1" applyFont="1" applyFill="1" applyBorder="1" applyAlignment="1">
      <alignment horizontal="center" vertical="center"/>
    </xf>
    <xf numFmtId="0" fontId="3" fillId="27" borderId="0" xfId="1" applyFont="1" applyFill="1"/>
    <xf numFmtId="0" fontId="3" fillId="26" borderId="3" xfId="1" applyFont="1" applyFill="1" applyBorder="1" applyAlignment="1">
      <alignment horizontal="center" vertical="center"/>
    </xf>
    <xf numFmtId="0" fontId="3" fillId="26" borderId="0" xfId="1" applyFont="1" applyFill="1"/>
    <xf numFmtId="3" fontId="33" fillId="32" borderId="3" xfId="0" applyNumberFormat="1" applyFont="1" applyFill="1" applyBorder="1" applyAlignment="1">
      <alignment horizontal="center" vertical="center" wrapText="1"/>
    </xf>
    <xf numFmtId="3" fontId="3" fillId="2" borderId="3" xfId="1" applyNumberFormat="1" applyFont="1" applyFill="1" applyBorder="1" applyAlignment="1">
      <alignment horizontal="center" vertical="center"/>
    </xf>
    <xf numFmtId="167" fontId="33" fillId="32" borderId="3" xfId="0" applyNumberFormat="1" applyFont="1" applyFill="1" applyBorder="1" applyAlignment="1">
      <alignment horizontal="center" vertical="center" wrapText="1"/>
    </xf>
    <xf numFmtId="4" fontId="33" fillId="2" borderId="3" xfId="0" applyNumberFormat="1" applyFont="1" applyFill="1" applyBorder="1" applyAlignment="1">
      <alignment horizontal="center" vertical="center" wrapText="1"/>
    </xf>
    <xf numFmtId="4" fontId="3" fillId="0" borderId="4" xfId="3" applyNumberFormat="1" applyFont="1" applyBorder="1" applyAlignment="1">
      <alignment horizontal="center" vertical="center"/>
    </xf>
    <xf numFmtId="4" fontId="33" fillId="26" borderId="4" xfId="0" applyNumberFormat="1" applyFont="1" applyFill="1" applyBorder="1" applyAlignment="1">
      <alignment horizontal="center" vertical="center" wrapText="1"/>
    </xf>
    <xf numFmtId="4" fontId="3" fillId="27" borderId="4" xfId="3" applyNumberFormat="1" applyFont="1" applyFill="1" applyBorder="1" applyAlignment="1">
      <alignment horizontal="center" vertical="center"/>
    </xf>
    <xf numFmtId="4" fontId="3" fillId="28" borderId="4" xfId="3" applyNumberFormat="1" applyFont="1" applyFill="1" applyBorder="1" applyAlignment="1">
      <alignment horizontal="center" vertical="center"/>
    </xf>
    <xf numFmtId="4" fontId="3" fillId="25" borderId="4" xfId="3" applyNumberFormat="1" applyFont="1" applyFill="1" applyBorder="1" applyAlignment="1">
      <alignment horizontal="center" vertical="center"/>
    </xf>
    <xf numFmtId="4" fontId="3" fillId="30" borderId="4" xfId="3" applyNumberFormat="1" applyFont="1" applyFill="1" applyBorder="1" applyAlignment="1">
      <alignment horizontal="center" vertical="center"/>
    </xf>
    <xf numFmtId="4" fontId="34" fillId="28" borderId="4" xfId="3" applyNumberFormat="1" applyFont="1" applyFill="1" applyBorder="1" applyAlignment="1">
      <alignment horizontal="center" vertical="center"/>
    </xf>
    <xf numFmtId="4" fontId="34" fillId="0" borderId="4" xfId="3" applyNumberFormat="1" applyFont="1" applyBorder="1" applyAlignment="1">
      <alignment horizontal="center" vertical="center"/>
    </xf>
    <xf numFmtId="0" fontId="3" fillId="2" borderId="6" xfId="1" applyFont="1" applyFill="1" applyBorder="1" applyAlignment="1">
      <alignment horizontal="center" vertical="center"/>
    </xf>
    <xf numFmtId="0" fontId="3" fillId="27" borderId="6" xfId="1" applyFont="1" applyFill="1" applyBorder="1" applyAlignment="1">
      <alignment horizontal="center" vertical="center"/>
    </xf>
    <xf numFmtId="0" fontId="3" fillId="28" borderId="6" xfId="1" applyFont="1" applyFill="1" applyBorder="1" applyAlignment="1">
      <alignment horizontal="center" vertical="center"/>
    </xf>
    <xf numFmtId="0" fontId="3" fillId="25" borderId="6" xfId="1" applyFont="1" applyFill="1" applyBorder="1" applyAlignment="1">
      <alignment horizontal="center" vertical="center"/>
    </xf>
    <xf numFmtId="0" fontId="3" fillId="30" borderId="6" xfId="1" applyFont="1" applyFill="1" applyBorder="1" applyAlignment="1">
      <alignment horizontal="center" vertical="center"/>
    </xf>
    <xf numFmtId="4" fontId="3" fillId="0" borderId="24" xfId="3" applyNumberFormat="1" applyFont="1" applyBorder="1" applyAlignment="1">
      <alignment horizontal="center" vertical="center"/>
    </xf>
    <xf numFmtId="0" fontId="3" fillId="2" borderId="24" xfId="1" applyFont="1" applyFill="1" applyBorder="1" applyAlignment="1">
      <alignment horizontal="center" vertical="center"/>
    </xf>
    <xf numFmtId="4" fontId="33" fillId="26" borderId="24" xfId="0" applyNumberFormat="1" applyFont="1" applyFill="1" applyBorder="1" applyAlignment="1">
      <alignment horizontal="center" vertical="center" wrapText="1"/>
    </xf>
    <xf numFmtId="0" fontId="3" fillId="27" borderId="24" xfId="1" applyFont="1" applyFill="1" applyBorder="1" applyAlignment="1">
      <alignment horizontal="center" vertical="center"/>
    </xf>
    <xf numFmtId="0" fontId="3" fillId="28" borderId="24" xfId="1" applyFont="1" applyFill="1" applyBorder="1" applyAlignment="1">
      <alignment horizontal="center" vertical="center"/>
    </xf>
    <xf numFmtId="0" fontId="3" fillId="25" borderId="24" xfId="1" applyFont="1" applyFill="1" applyBorder="1" applyAlignment="1">
      <alignment horizontal="center" vertical="center"/>
    </xf>
    <xf numFmtId="0" fontId="3" fillId="30" borderId="24" xfId="1" applyFont="1" applyFill="1" applyBorder="1" applyAlignment="1">
      <alignment horizontal="center" vertical="center"/>
    </xf>
    <xf numFmtId="0" fontId="3" fillId="26" borderId="6" xfId="1" applyFont="1" applyFill="1" applyBorder="1" applyAlignment="1">
      <alignment horizontal="center" vertical="center"/>
    </xf>
    <xf numFmtId="0" fontId="36" fillId="2" borderId="0" xfId="1" applyFont="1" applyFill="1"/>
    <xf numFmtId="0" fontId="37" fillId="2" borderId="3" xfId="5" applyFont="1" applyFill="1" applyBorder="1" applyAlignment="1">
      <alignment horizontal="center" vertical="center"/>
    </xf>
    <xf numFmtId="0" fontId="37" fillId="2" borderId="4" xfId="5" applyFont="1" applyFill="1" applyBorder="1" applyAlignment="1">
      <alignment horizontal="center" vertical="center"/>
    </xf>
    <xf numFmtId="0" fontId="37" fillId="2" borderId="24" xfId="5" applyFont="1" applyFill="1" applyBorder="1" applyAlignment="1">
      <alignment horizontal="center" vertical="center"/>
    </xf>
    <xf numFmtId="0" fontId="37" fillId="32" borderId="3" xfId="5" applyFont="1" applyFill="1" applyBorder="1" applyAlignment="1">
      <alignment horizontal="center" vertical="center"/>
    </xf>
    <xf numFmtId="0" fontId="37" fillId="2" borderId="25" xfId="5" applyFont="1" applyFill="1" applyBorder="1" applyAlignment="1">
      <alignment horizontal="center" vertical="center"/>
    </xf>
    <xf numFmtId="0" fontId="37" fillId="2" borderId="6" xfId="5" applyFont="1" applyFill="1" applyBorder="1" applyAlignment="1">
      <alignment horizontal="center" vertical="center"/>
    </xf>
    <xf numFmtId="14" fontId="37" fillId="2" borderId="3" xfId="5" applyNumberFormat="1" applyFont="1" applyFill="1" applyBorder="1" applyAlignment="1">
      <alignment horizontal="center" vertical="center"/>
    </xf>
    <xf numFmtId="0" fontId="36" fillId="2" borderId="0" xfId="1" applyFont="1" applyFill="1" applyBorder="1"/>
    <xf numFmtId="0" fontId="39" fillId="2" borderId="0" xfId="1" applyFont="1" applyFill="1"/>
    <xf numFmtId="0" fontId="38" fillId="2" borderId="0" xfId="5" applyFont="1" applyFill="1" applyBorder="1" applyAlignment="1">
      <alignment vertical="center"/>
    </xf>
    <xf numFmtId="0" fontId="38" fillId="2" borderId="24" xfId="5" applyFont="1" applyFill="1" applyBorder="1" applyAlignment="1">
      <alignment horizontal="center" vertical="center" wrapText="1"/>
    </xf>
    <xf numFmtId="0" fontId="39" fillId="2" borderId="3" xfId="3" applyFont="1" applyFill="1" applyBorder="1" applyAlignment="1">
      <alignment horizontal="center" vertical="center" textRotation="90" wrapText="1"/>
    </xf>
    <xf numFmtId="0" fontId="38" fillId="2" borderId="3" xfId="5" applyFont="1" applyFill="1" applyBorder="1" applyAlignment="1">
      <alignment horizontal="center" vertical="center" textRotation="90" wrapText="1"/>
    </xf>
    <xf numFmtId="0" fontId="38" fillId="2" borderId="4" xfId="5" applyFont="1" applyFill="1" applyBorder="1" applyAlignment="1">
      <alignment horizontal="center" vertical="center" textRotation="90" wrapText="1"/>
    </xf>
    <xf numFmtId="0" fontId="39" fillId="2" borderId="24" xfId="3" applyFont="1" applyFill="1" applyBorder="1" applyAlignment="1">
      <alignment horizontal="center" vertical="center" textRotation="90" wrapText="1"/>
    </xf>
    <xf numFmtId="0" fontId="39" fillId="32" borderId="3" xfId="3" applyFont="1" applyFill="1" applyBorder="1" applyAlignment="1">
      <alignment horizontal="center" vertical="center" textRotation="90" wrapText="1"/>
    </xf>
    <xf numFmtId="0" fontId="38" fillId="32" borderId="3" xfId="5" applyFont="1" applyFill="1" applyBorder="1" applyAlignment="1">
      <alignment horizontal="center" vertical="center" textRotation="90" wrapText="1"/>
    </xf>
    <xf numFmtId="0" fontId="38" fillId="2" borderId="25" xfId="5" applyFont="1" applyFill="1" applyBorder="1" applyAlignment="1">
      <alignment horizontal="center" vertical="center" textRotation="90" wrapText="1"/>
    </xf>
    <xf numFmtId="0" fontId="39" fillId="2" borderId="6" xfId="3" applyFont="1" applyFill="1" applyBorder="1" applyAlignment="1">
      <alignment horizontal="center" vertical="center" textRotation="90" wrapText="1"/>
    </xf>
    <xf numFmtId="0" fontId="39" fillId="2" borderId="9" xfId="1" applyFont="1" applyFill="1" applyBorder="1" applyAlignment="1">
      <alignment horizontal="center" vertical="center" wrapText="1"/>
    </xf>
    <xf numFmtId="0" fontId="39" fillId="2" borderId="2" xfId="1" applyFont="1" applyFill="1" applyBorder="1" applyAlignment="1">
      <alignment horizontal="center" vertical="center" wrapText="1"/>
    </xf>
    <xf numFmtId="49" fontId="32" fillId="2" borderId="3" xfId="2" applyNumberFormat="1" applyFont="1" applyFill="1" applyBorder="1" applyAlignment="1">
      <alignment horizontal="center" vertical="center"/>
    </xf>
    <xf numFmtId="167" fontId="33" fillId="28" borderId="3" xfId="0" applyNumberFormat="1" applyFont="1" applyFill="1" applyBorder="1" applyAlignment="1">
      <alignment horizontal="center" vertical="center" wrapText="1"/>
    </xf>
    <xf numFmtId="167" fontId="33" fillId="27" borderId="3" xfId="0" applyNumberFormat="1" applyFont="1" applyFill="1" applyBorder="1" applyAlignment="1">
      <alignment horizontal="center" vertical="center" wrapText="1"/>
    </xf>
    <xf numFmtId="3" fontId="3" fillId="2" borderId="0" xfId="1" applyNumberFormat="1" applyFont="1" applyFill="1"/>
    <xf numFmtId="3" fontId="3" fillId="2" borderId="0" xfId="1" applyNumberFormat="1" applyFont="1" applyFill="1" applyBorder="1"/>
    <xf numFmtId="3" fontId="39" fillId="2" borderId="2" xfId="1" applyNumberFormat="1" applyFont="1" applyFill="1" applyBorder="1" applyAlignment="1">
      <alignment horizontal="center" vertical="center" wrapText="1"/>
    </xf>
    <xf numFmtId="3" fontId="37" fillId="2" borderId="3" xfId="5" applyNumberFormat="1" applyFont="1" applyFill="1" applyBorder="1" applyAlignment="1">
      <alignment horizontal="center" vertical="center"/>
    </xf>
    <xf numFmtId="3" fontId="3" fillId="26" borderId="3" xfId="1" applyNumberFormat="1" applyFont="1" applyFill="1" applyBorder="1" applyAlignment="1">
      <alignment horizontal="center" vertical="center"/>
    </xf>
    <xf numFmtId="3" fontId="3" fillId="27" borderId="3" xfId="1" applyNumberFormat="1" applyFont="1" applyFill="1" applyBorder="1" applyAlignment="1">
      <alignment horizontal="center" vertical="center"/>
    </xf>
    <xf numFmtId="3" fontId="3" fillId="28" borderId="3" xfId="1" applyNumberFormat="1" applyFont="1" applyFill="1" applyBorder="1" applyAlignment="1">
      <alignment horizontal="center" vertical="center"/>
    </xf>
    <xf numFmtId="3" fontId="3" fillId="25" borderId="3" xfId="1" applyNumberFormat="1" applyFont="1" applyFill="1" applyBorder="1" applyAlignment="1">
      <alignment horizontal="center" vertical="center"/>
    </xf>
    <xf numFmtId="3" fontId="3" fillId="30" borderId="3" xfId="1" applyNumberFormat="1" applyFont="1" applyFill="1" applyBorder="1" applyAlignment="1">
      <alignment horizontal="center" vertical="center"/>
    </xf>
    <xf numFmtId="167" fontId="33" fillId="28" borderId="3" xfId="3" applyNumberFormat="1" applyFont="1" applyFill="1" applyBorder="1" applyAlignment="1">
      <alignment horizontal="center" vertical="center"/>
    </xf>
    <xf numFmtId="0" fontId="40" fillId="2" borderId="0" xfId="3" applyFont="1" applyFill="1" applyBorder="1" applyAlignment="1">
      <alignment vertical="center"/>
    </xf>
    <xf numFmtId="0" fontId="40" fillId="2" borderId="0" xfId="1" applyFont="1" applyFill="1"/>
    <xf numFmtId="0" fontId="41" fillId="2" borderId="0" xfId="1" applyFont="1" applyFill="1"/>
    <xf numFmtId="3" fontId="36" fillId="2" borderId="0" xfId="1" applyNumberFormat="1" applyFont="1" applyFill="1"/>
    <xf numFmtId="0" fontId="36" fillId="2" borderId="0" xfId="3" applyFont="1" applyFill="1" applyAlignment="1">
      <alignment vertical="center"/>
    </xf>
    <xf numFmtId="167" fontId="33" fillId="25" borderId="3" xfId="0" applyNumberFormat="1" applyFont="1" applyFill="1" applyBorder="1" applyAlignment="1">
      <alignment horizontal="center" vertical="center" wrapText="1"/>
    </xf>
    <xf numFmtId="167" fontId="33" fillId="26" borderId="3" xfId="0" applyNumberFormat="1" applyFont="1" applyFill="1" applyBorder="1" applyAlignment="1">
      <alignment horizontal="center" vertical="center" wrapText="1"/>
    </xf>
    <xf numFmtId="167" fontId="33" fillId="25" borderId="3" xfId="3" applyNumberFormat="1" applyFont="1" applyFill="1" applyBorder="1" applyAlignment="1">
      <alignment horizontal="center" vertical="center"/>
    </xf>
    <xf numFmtId="167" fontId="33" fillId="30" borderId="3" xfId="3" applyNumberFormat="1" applyFont="1" applyFill="1" applyBorder="1" applyAlignment="1">
      <alignment horizontal="center" vertical="center"/>
    </xf>
    <xf numFmtId="167" fontId="33" fillId="30" borderId="3" xfId="0" applyNumberFormat="1" applyFont="1" applyFill="1" applyBorder="1" applyAlignment="1">
      <alignment horizontal="center" vertical="center" wrapText="1"/>
    </xf>
    <xf numFmtId="167" fontId="33" fillId="31" borderId="3" xfId="0" applyNumberFormat="1" applyFont="1" applyFill="1" applyBorder="1" applyAlignment="1">
      <alignment horizontal="center" vertical="center" wrapText="1"/>
    </xf>
    <xf numFmtId="167" fontId="33" fillId="2" borderId="3" xfId="3" applyNumberFormat="1" applyFont="1" applyFill="1" applyBorder="1" applyAlignment="1">
      <alignment horizontal="center" vertical="center"/>
    </xf>
    <xf numFmtId="167" fontId="33" fillId="31" borderId="3" xfId="3" applyNumberFormat="1" applyFont="1" applyFill="1" applyBorder="1" applyAlignment="1">
      <alignment horizontal="center" vertical="center"/>
    </xf>
    <xf numFmtId="167" fontId="33" fillId="27" borderId="3" xfId="3" applyNumberFormat="1" applyFont="1" applyFill="1" applyBorder="1" applyAlignment="1">
      <alignment horizontal="center" vertical="center"/>
    </xf>
    <xf numFmtId="167" fontId="33" fillId="32" borderId="3" xfId="3" applyNumberFormat="1" applyFont="1" applyFill="1" applyBorder="1" applyAlignment="1">
      <alignment horizontal="center" vertical="center"/>
    </xf>
    <xf numFmtId="0" fontId="34" fillId="2" borderId="3" xfId="1" applyFont="1" applyFill="1" applyBorder="1" applyAlignment="1">
      <alignment horizontal="center" vertical="center"/>
    </xf>
    <xf numFmtId="4" fontId="34" fillId="2" borderId="3" xfId="3" applyNumberFormat="1" applyFont="1" applyFill="1" applyBorder="1" applyAlignment="1">
      <alignment horizontal="center" vertical="center"/>
    </xf>
    <xf numFmtId="4" fontId="34" fillId="29" borderId="3" xfId="3" applyNumberFormat="1" applyFont="1" applyFill="1" applyBorder="1" applyAlignment="1">
      <alignment horizontal="center" vertical="center"/>
    </xf>
    <xf numFmtId="0" fontId="34" fillId="2" borderId="24" xfId="1" applyFont="1" applyFill="1" applyBorder="1" applyAlignment="1">
      <alignment horizontal="center" vertical="center"/>
    </xf>
    <xf numFmtId="0" fontId="34" fillId="2" borderId="6" xfId="1" applyFont="1" applyFill="1" applyBorder="1" applyAlignment="1">
      <alignment horizontal="center" vertical="center"/>
    </xf>
    <xf numFmtId="168" fontId="34" fillId="2" borderId="3" xfId="1" applyNumberFormat="1" applyFont="1" applyFill="1" applyBorder="1" applyAlignment="1">
      <alignment horizontal="center" vertical="center"/>
    </xf>
    <xf numFmtId="3" fontId="34" fillId="2" borderId="3" xfId="1" applyNumberFormat="1" applyFont="1" applyFill="1" applyBorder="1" applyAlignment="1">
      <alignment horizontal="center" vertical="center"/>
    </xf>
    <xf numFmtId="0" fontId="34" fillId="2" borderId="0" xfId="1" applyFont="1" applyFill="1"/>
    <xf numFmtId="0" fontId="34" fillId="28" borderId="3" xfId="1" applyFont="1" applyFill="1" applyBorder="1" applyAlignment="1">
      <alignment horizontal="center" vertical="center"/>
    </xf>
    <xf numFmtId="0" fontId="34" fillId="28" borderId="24" xfId="1" applyFont="1" applyFill="1" applyBorder="1" applyAlignment="1">
      <alignment horizontal="center" vertical="center"/>
    </xf>
    <xf numFmtId="0" fontId="34" fillId="28" borderId="6" xfId="1" applyFont="1" applyFill="1" applyBorder="1" applyAlignment="1">
      <alignment horizontal="center" vertical="center"/>
    </xf>
    <xf numFmtId="3" fontId="34" fillId="28" borderId="3" xfId="1" applyNumberFormat="1" applyFont="1" applyFill="1" applyBorder="1" applyAlignment="1">
      <alignment horizontal="center" vertical="center"/>
    </xf>
    <xf numFmtId="0" fontId="34" fillId="28" borderId="0" xfId="1" applyFont="1" applyFill="1"/>
    <xf numFmtId="0" fontId="34" fillId="30" borderId="3" xfId="1" applyFont="1" applyFill="1" applyBorder="1" applyAlignment="1">
      <alignment horizontal="center" vertical="center"/>
    </xf>
    <xf numFmtId="4" fontId="34" fillId="30" borderId="3" xfId="3" applyNumberFormat="1" applyFont="1" applyFill="1" applyBorder="1" applyAlignment="1">
      <alignment horizontal="center" vertical="center"/>
    </xf>
    <xf numFmtId="4" fontId="34" fillId="30" borderId="4" xfId="3" applyNumberFormat="1" applyFont="1" applyFill="1" applyBorder="1" applyAlignment="1">
      <alignment horizontal="center" vertical="center"/>
    </xf>
    <xf numFmtId="0" fontId="34" fillId="30" borderId="24" xfId="1" applyFont="1" applyFill="1" applyBorder="1" applyAlignment="1">
      <alignment horizontal="center" vertical="center"/>
    </xf>
    <xf numFmtId="0" fontId="34" fillId="30" borderId="6" xfId="1" applyFont="1" applyFill="1" applyBorder="1" applyAlignment="1">
      <alignment horizontal="center" vertical="center"/>
    </xf>
    <xf numFmtId="3" fontId="34" fillId="30" borderId="3" xfId="1" applyNumberFormat="1" applyFont="1" applyFill="1" applyBorder="1" applyAlignment="1">
      <alignment horizontal="center" vertical="center"/>
    </xf>
    <xf numFmtId="0" fontId="34" fillId="30" borderId="0" xfId="1" applyFont="1" applyFill="1"/>
    <xf numFmtId="0" fontId="34" fillId="31" borderId="3" xfId="1" applyFont="1" applyFill="1" applyBorder="1" applyAlignment="1">
      <alignment horizontal="center" vertical="center"/>
    </xf>
    <xf numFmtId="4" fontId="34" fillId="31" borderId="3" xfId="3" applyNumberFormat="1" applyFont="1" applyFill="1" applyBorder="1" applyAlignment="1">
      <alignment horizontal="center" vertical="center"/>
    </xf>
    <xf numFmtId="4" fontId="34" fillId="31" borderId="4" xfId="3" applyNumberFormat="1" applyFont="1" applyFill="1" applyBorder="1" applyAlignment="1">
      <alignment horizontal="center" vertical="center"/>
    </xf>
    <xf numFmtId="0" fontId="34" fillId="31" borderId="24" xfId="1" applyFont="1" applyFill="1" applyBorder="1" applyAlignment="1">
      <alignment horizontal="center" vertical="center"/>
    </xf>
    <xf numFmtId="0" fontId="34" fillId="31" borderId="6" xfId="1" applyFont="1" applyFill="1" applyBorder="1" applyAlignment="1">
      <alignment horizontal="center" vertical="center"/>
    </xf>
    <xf numFmtId="3" fontId="34" fillId="31" borderId="3" xfId="1" applyNumberFormat="1" applyFont="1" applyFill="1" applyBorder="1" applyAlignment="1">
      <alignment horizontal="center" vertical="center"/>
    </xf>
    <xf numFmtId="0" fontId="34" fillId="31" borderId="0" xfId="1" applyFont="1" applyFill="1"/>
    <xf numFmtId="0" fontId="34" fillId="27" borderId="3" xfId="1" applyFont="1" applyFill="1" applyBorder="1" applyAlignment="1">
      <alignment horizontal="center" vertical="center"/>
    </xf>
    <xf numFmtId="4" fontId="34" fillId="27" borderId="3" xfId="3" applyNumberFormat="1" applyFont="1" applyFill="1" applyBorder="1" applyAlignment="1">
      <alignment horizontal="center" vertical="center"/>
    </xf>
    <xf numFmtId="4" fontId="34" fillId="27" borderId="4" xfId="3" applyNumberFormat="1" applyFont="1" applyFill="1" applyBorder="1" applyAlignment="1">
      <alignment horizontal="center" vertical="center"/>
    </xf>
    <xf numFmtId="0" fontId="34" fillId="27" borderId="24" xfId="1" applyFont="1" applyFill="1" applyBorder="1" applyAlignment="1">
      <alignment horizontal="center" vertical="center"/>
    </xf>
    <xf numFmtId="0" fontId="34" fillId="27" borderId="6" xfId="1" applyFont="1" applyFill="1" applyBorder="1" applyAlignment="1">
      <alignment horizontal="center" vertical="center"/>
    </xf>
    <xf numFmtId="168" fontId="34" fillId="27" borderId="3" xfId="1" applyNumberFormat="1" applyFont="1" applyFill="1" applyBorder="1" applyAlignment="1">
      <alignment horizontal="center" vertical="center"/>
    </xf>
    <xf numFmtId="3" fontId="34" fillId="27" borderId="3" xfId="1" applyNumberFormat="1" applyFont="1" applyFill="1" applyBorder="1" applyAlignment="1">
      <alignment horizontal="center" vertical="center"/>
    </xf>
    <xf numFmtId="0" fontId="34" fillId="27" borderId="0" xfId="1" applyFont="1" applyFill="1"/>
    <xf numFmtId="0" fontId="34" fillId="2" borderId="0" xfId="1" applyFont="1" applyFill="1" applyBorder="1"/>
    <xf numFmtId="0" fontId="42" fillId="2" borderId="0" xfId="5" applyFont="1" applyFill="1" applyBorder="1" applyAlignment="1">
      <alignment horizontal="center" vertical="center" wrapText="1"/>
    </xf>
    <xf numFmtId="0" fontId="42" fillId="2" borderId="0" xfId="5" applyFont="1" applyFill="1" applyBorder="1" applyAlignment="1">
      <alignment horizontal="center" vertical="center"/>
    </xf>
    <xf numFmtId="49" fontId="34" fillId="2" borderId="3" xfId="1" applyNumberFormat="1" applyFont="1" applyFill="1" applyBorder="1" applyAlignment="1">
      <alignment horizontal="left" vertical="center"/>
    </xf>
    <xf numFmtId="49" fontId="34" fillId="2" borderId="3" xfId="1" applyNumberFormat="1" applyFont="1" applyFill="1" applyBorder="1" applyAlignment="1">
      <alignment horizontal="left" vertical="center" wrapText="1"/>
    </xf>
    <xf numFmtId="167" fontId="34" fillId="25" borderId="3" xfId="0" applyNumberFormat="1" applyFont="1" applyFill="1" applyBorder="1" applyAlignment="1">
      <alignment horizontal="center" vertical="center" wrapText="1"/>
    </xf>
    <xf numFmtId="4" fontId="34" fillId="25" borderId="3" xfId="0" applyNumberFormat="1" applyFont="1" applyFill="1" applyBorder="1" applyAlignment="1">
      <alignment horizontal="center" vertical="center" wrapText="1"/>
    </xf>
    <xf numFmtId="167" fontId="34" fillId="25" borderId="3" xfId="3" applyNumberFormat="1" applyFont="1" applyFill="1" applyBorder="1" applyAlignment="1">
      <alignment horizontal="center" vertical="center"/>
    </xf>
    <xf numFmtId="4" fontId="34" fillId="32" borderId="3" xfId="0" applyNumberFormat="1" applyFont="1" applyFill="1" applyBorder="1" applyAlignment="1">
      <alignment horizontal="center" vertical="center" wrapText="1"/>
    </xf>
    <xf numFmtId="167" fontId="34" fillId="32" borderId="3" xfId="3" applyNumberFormat="1" applyFont="1" applyFill="1" applyBorder="1" applyAlignment="1">
      <alignment horizontal="center" vertical="center"/>
    </xf>
    <xf numFmtId="167" fontId="34" fillId="32" borderId="3" xfId="0" applyNumberFormat="1" applyFont="1" applyFill="1" applyBorder="1" applyAlignment="1">
      <alignment horizontal="center" vertical="center" wrapText="1"/>
    </xf>
    <xf numFmtId="167" fontId="34" fillId="2" borderId="3" xfId="1" applyNumberFormat="1" applyFont="1" applyFill="1" applyBorder="1" applyAlignment="1">
      <alignment horizontal="center" vertical="center"/>
    </xf>
    <xf numFmtId="167" fontId="34" fillId="26" borderId="3" xfId="1" applyNumberFormat="1" applyFont="1" applyFill="1" applyBorder="1" applyAlignment="1">
      <alignment horizontal="center" vertical="center"/>
    </xf>
    <xf numFmtId="167" fontId="34" fillId="27" borderId="3" xfId="1" applyNumberFormat="1" applyFont="1" applyFill="1" applyBorder="1" applyAlignment="1">
      <alignment horizontal="center" vertical="center"/>
    </xf>
    <xf numFmtId="167" fontId="34" fillId="28" borderId="3" xfId="1" applyNumberFormat="1" applyFont="1" applyFill="1" applyBorder="1" applyAlignment="1">
      <alignment horizontal="center" vertical="center"/>
    </xf>
    <xf numFmtId="167" fontId="34" fillId="25" borderId="3" xfId="1" applyNumberFormat="1" applyFont="1" applyFill="1" applyBorder="1" applyAlignment="1">
      <alignment horizontal="center" vertical="center"/>
    </xf>
    <xf numFmtId="167" fontId="34" fillId="30" borderId="3" xfId="1" applyNumberFormat="1" applyFont="1" applyFill="1" applyBorder="1" applyAlignment="1">
      <alignment horizontal="center" vertical="center"/>
    </xf>
    <xf numFmtId="167" fontId="34" fillId="31" borderId="3" xfId="1" applyNumberFormat="1" applyFont="1" applyFill="1" applyBorder="1" applyAlignment="1">
      <alignment horizontal="center" vertical="center"/>
    </xf>
    <xf numFmtId="0" fontId="3" fillId="2" borderId="0" xfId="1" applyFont="1" applyFill="1" applyBorder="1" applyAlignment="1">
      <alignment wrapText="1"/>
    </xf>
    <xf numFmtId="0" fontId="3" fillId="2" borderId="0" xfId="1" applyFont="1" applyFill="1" applyAlignment="1">
      <alignment wrapText="1"/>
    </xf>
    <xf numFmtId="0" fontId="37" fillId="2" borderId="3" xfId="5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6" borderId="3" xfId="1" applyFont="1" applyFill="1" applyBorder="1" applyAlignment="1">
      <alignment horizontal="center" vertical="center" wrapText="1"/>
    </xf>
    <xf numFmtId="0" fontId="3" fillId="27" borderId="3" xfId="1" applyFont="1" applyFill="1" applyBorder="1" applyAlignment="1">
      <alignment horizontal="center" vertical="center" wrapText="1"/>
    </xf>
    <xf numFmtId="0" fontId="3" fillId="28" borderId="3" xfId="1" applyFont="1" applyFill="1" applyBorder="1" applyAlignment="1">
      <alignment horizontal="center" vertical="center" wrapText="1"/>
    </xf>
    <xf numFmtId="0" fontId="3" fillId="25" borderId="3" xfId="1" applyFont="1" applyFill="1" applyBorder="1" applyAlignment="1">
      <alignment horizontal="center" vertical="center" wrapText="1"/>
    </xf>
    <xf numFmtId="0" fontId="34" fillId="2" borderId="3" xfId="1" applyFont="1" applyFill="1" applyBorder="1" applyAlignment="1">
      <alignment horizontal="center" vertical="center" wrapText="1"/>
    </xf>
    <xf numFmtId="0" fontId="3" fillId="30" borderId="3" xfId="1" applyFont="1" applyFill="1" applyBorder="1" applyAlignment="1">
      <alignment horizontal="center" vertical="center" wrapText="1"/>
    </xf>
    <xf numFmtId="0" fontId="34" fillId="28" borderId="3" xfId="1" applyFont="1" applyFill="1" applyBorder="1" applyAlignment="1">
      <alignment horizontal="center" vertical="center" wrapText="1"/>
    </xf>
    <xf numFmtId="0" fontId="34" fillId="30" borderId="3" xfId="1" applyFont="1" applyFill="1" applyBorder="1" applyAlignment="1">
      <alignment horizontal="center" vertical="center" wrapText="1"/>
    </xf>
    <xf numFmtId="0" fontId="34" fillId="31" borderId="3" xfId="1" applyFont="1" applyFill="1" applyBorder="1" applyAlignment="1">
      <alignment horizontal="center" vertical="center" wrapText="1"/>
    </xf>
    <xf numFmtId="0" fontId="34" fillId="27" borderId="3" xfId="1" applyFont="1" applyFill="1" applyBorder="1" applyAlignment="1">
      <alignment horizontal="center" vertical="center" wrapText="1"/>
    </xf>
    <xf numFmtId="0" fontId="36" fillId="2" borderId="0" xfId="1" applyFont="1" applyFill="1" applyAlignment="1">
      <alignment wrapText="1"/>
    </xf>
    <xf numFmtId="0" fontId="43" fillId="2" borderId="3" xfId="1" applyFont="1" applyFill="1" applyBorder="1" applyAlignment="1">
      <alignment horizontal="center" vertical="center" wrapText="1"/>
    </xf>
    <xf numFmtId="0" fontId="44" fillId="32" borderId="3" xfId="0" applyFont="1" applyFill="1" applyBorder="1" applyAlignment="1">
      <alignment horizontal="center" vertical="center"/>
    </xf>
    <xf numFmtId="0" fontId="8" fillId="2" borderId="1" xfId="2" applyFont="1" applyFill="1" applyBorder="1" applyAlignment="1">
      <alignment horizontal="center" vertical="center"/>
    </xf>
    <xf numFmtId="0" fontId="4" fillId="2" borderId="0" xfId="1" applyFont="1" applyFill="1" applyBorder="1" applyAlignment="1">
      <alignment horizontal="center"/>
    </xf>
    <xf numFmtId="0" fontId="4" fillId="2" borderId="0" xfId="1" applyFont="1" applyFill="1" applyAlignment="1">
      <alignment horizontal="center" wrapText="1"/>
    </xf>
    <xf numFmtId="0" fontId="4" fillId="2" borderId="1" xfId="1" applyFont="1" applyFill="1" applyBorder="1" applyAlignment="1">
      <alignment horizontal="center" wrapText="1"/>
    </xf>
    <xf numFmtId="0" fontId="6" fillId="2" borderId="0" xfId="2" applyFont="1" applyFill="1" applyAlignment="1">
      <alignment horizontal="center" vertical="center"/>
    </xf>
    <xf numFmtId="0" fontId="4" fillId="2" borderId="0" xfId="3" applyFont="1" applyFill="1" applyAlignment="1">
      <alignment horizontal="center"/>
    </xf>
    <xf numFmtId="0" fontId="3" fillId="2" borderId="0" xfId="1" applyFont="1" applyFill="1" applyAlignment="1">
      <alignment horizontal="left"/>
    </xf>
    <xf numFmtId="0" fontId="8" fillId="2" borderId="1" xfId="2" applyFont="1" applyFill="1" applyBorder="1" applyAlignment="1">
      <alignment horizontal="left" vertical="center"/>
    </xf>
    <xf numFmtId="0" fontId="6" fillId="2" borderId="0" xfId="2" applyFont="1" applyFill="1" applyAlignment="1">
      <alignment horizontal="left" vertical="center"/>
    </xf>
    <xf numFmtId="0" fontId="4" fillId="2" borderId="0" xfId="1" applyFont="1" applyFill="1" applyBorder="1" applyAlignment="1">
      <alignment horizontal="left"/>
    </xf>
    <xf numFmtId="0" fontId="4" fillId="2" borderId="1" xfId="1" applyFont="1" applyFill="1" applyBorder="1" applyAlignment="1">
      <alignment horizontal="left" wrapText="1"/>
    </xf>
    <xf numFmtId="0" fontId="4" fillId="2" borderId="0" xfId="1" applyFont="1" applyFill="1" applyBorder="1" applyAlignment="1">
      <alignment horizontal="center" wrapText="1"/>
    </xf>
    <xf numFmtId="0" fontId="6" fillId="2" borderId="0" xfId="2" applyFont="1" applyFill="1" applyBorder="1" applyAlignment="1">
      <alignment horizontal="center" vertical="center"/>
    </xf>
    <xf numFmtId="0" fontId="4" fillId="2" borderId="0" xfId="3" applyFont="1" applyFill="1" applyBorder="1" applyAlignment="1">
      <alignment horizontal="center"/>
    </xf>
    <xf numFmtId="0" fontId="8" fillId="2" borderId="0" xfId="2" applyFont="1" applyFill="1" applyBorder="1" applyAlignment="1">
      <alignment horizontal="center" vertical="center"/>
    </xf>
    <xf numFmtId="0" fontId="39" fillId="2" borderId="0" xfId="1" applyFont="1" applyFill="1" applyAlignment="1">
      <alignment horizontal="left"/>
    </xf>
    <xf numFmtId="0" fontId="39" fillId="2" borderId="0" xfId="1" applyFont="1" applyFill="1" applyAlignment="1">
      <alignment horizontal="right"/>
    </xf>
    <xf numFmtId="0" fontId="39" fillId="2" borderId="0" xfId="1" applyFont="1" applyFill="1" applyAlignment="1">
      <alignment horizontal="right" vertical="center"/>
    </xf>
    <xf numFmtId="3" fontId="39" fillId="2" borderId="0" xfId="1" applyNumberFormat="1" applyFont="1" applyFill="1"/>
    <xf numFmtId="0" fontId="39" fillId="2" borderId="0" xfId="1" applyFont="1" applyFill="1" applyBorder="1"/>
    <xf numFmtId="0" fontId="39" fillId="2" borderId="0" xfId="1" applyFont="1" applyFill="1" applyBorder="1" applyAlignment="1">
      <alignment horizontal="center"/>
    </xf>
    <xf numFmtId="0" fontId="39" fillId="2" borderId="0" xfId="1" applyFont="1" applyFill="1" applyBorder="1" applyAlignment="1">
      <alignment horizontal="left"/>
    </xf>
    <xf numFmtId="3" fontId="39" fillId="2" borderId="0" xfId="1" applyNumberFormat="1" applyFont="1" applyFill="1" applyBorder="1"/>
    <xf numFmtId="0" fontId="39" fillId="2" borderId="0" xfId="1" applyFont="1" applyFill="1" applyBorder="1" applyAlignment="1">
      <alignment wrapText="1"/>
    </xf>
    <xf numFmtId="49" fontId="34" fillId="27" borderId="3" xfId="1" applyNumberFormat="1" applyFont="1" applyFill="1" applyBorder="1" applyAlignment="1">
      <alignment horizontal="left" vertical="center"/>
    </xf>
    <xf numFmtId="49" fontId="34" fillId="27" borderId="3" xfId="1" applyNumberFormat="1" applyFont="1" applyFill="1" applyBorder="1" applyAlignment="1">
      <alignment horizontal="left" vertical="center" wrapText="1"/>
    </xf>
    <xf numFmtId="0" fontId="34" fillId="2" borderId="3" xfId="580" applyFont="1" applyFill="1" applyBorder="1" applyAlignment="1">
      <alignment horizontal="left" vertical="center" wrapText="1"/>
    </xf>
    <xf numFmtId="0" fontId="34" fillId="0" borderId="3" xfId="580" applyFont="1" applyFill="1" applyBorder="1" applyAlignment="1">
      <alignment horizontal="left" vertical="center" wrapText="1" indent="1"/>
    </xf>
    <xf numFmtId="0" fontId="38" fillId="2" borderId="6" xfId="5" applyFont="1" applyFill="1" applyBorder="1" applyAlignment="1">
      <alignment horizontal="center" vertical="center" wrapText="1"/>
    </xf>
    <xf numFmtId="4" fontId="34" fillId="2" borderId="4" xfId="3" applyNumberFormat="1" applyFont="1" applyFill="1" applyBorder="1" applyAlignment="1">
      <alignment horizontal="center" vertical="center"/>
    </xf>
    <xf numFmtId="49" fontId="32" fillId="0" borderId="24" xfId="2" applyNumberFormat="1" applyFont="1" applyFill="1" applyBorder="1" applyAlignment="1">
      <alignment horizontal="center" vertical="center"/>
    </xf>
    <xf numFmtId="49" fontId="32" fillId="26" borderId="24" xfId="2" applyNumberFormat="1" applyFont="1" applyFill="1" applyBorder="1" applyAlignment="1">
      <alignment horizontal="center" vertical="center"/>
    </xf>
    <xf numFmtId="49" fontId="45" fillId="26" borderId="3" xfId="0" applyNumberFormat="1" applyFont="1" applyFill="1" applyBorder="1" applyAlignment="1">
      <alignment horizontal="left" vertical="center" wrapText="1"/>
    </xf>
    <xf numFmtId="49" fontId="32" fillId="27" borderId="24" xfId="2" applyNumberFormat="1" applyFont="1" applyFill="1" applyBorder="1" applyAlignment="1">
      <alignment horizontal="center" vertical="center"/>
    </xf>
    <xf numFmtId="49" fontId="32" fillId="28" borderId="24" xfId="2" applyNumberFormat="1" applyFont="1" applyFill="1" applyBorder="1" applyAlignment="1">
      <alignment horizontal="center" vertical="center"/>
    </xf>
    <xf numFmtId="49" fontId="32" fillId="25" borderId="24" xfId="2" applyNumberFormat="1" applyFont="1" applyFill="1" applyBorder="1" applyAlignment="1">
      <alignment horizontal="center" vertical="center"/>
    </xf>
    <xf numFmtId="49" fontId="32" fillId="2" borderId="24" xfId="2" applyNumberFormat="1" applyFont="1" applyFill="1" applyBorder="1" applyAlignment="1">
      <alignment horizontal="center" vertical="center"/>
    </xf>
    <xf numFmtId="49" fontId="34" fillId="0" borderId="3" xfId="0" applyNumberFormat="1" applyFont="1" applyBorder="1" applyAlignment="1">
      <alignment horizontal="left" vertical="center" wrapText="1"/>
    </xf>
    <xf numFmtId="0" fontId="33" fillId="25" borderId="3" xfId="0" applyNumberFormat="1" applyFont="1" applyFill="1" applyBorder="1" applyAlignment="1">
      <alignment horizontal="left" vertical="center" wrapText="1"/>
    </xf>
    <xf numFmtId="0" fontId="32" fillId="25" borderId="3" xfId="2" applyNumberFormat="1" applyFont="1" applyFill="1" applyBorder="1" applyAlignment="1">
      <alignment horizontal="center" vertical="center"/>
    </xf>
    <xf numFmtId="0" fontId="34" fillId="2" borderId="3" xfId="0" applyNumberFormat="1" applyFont="1" applyFill="1" applyBorder="1" applyAlignment="1">
      <alignment horizontal="right" vertical="center" wrapText="1"/>
    </xf>
    <xf numFmtId="49" fontId="33" fillId="2" borderId="33" xfId="0" applyNumberFormat="1" applyFont="1" applyFill="1" applyBorder="1" applyAlignment="1">
      <alignment horizontal="left" vertical="center" wrapText="1"/>
    </xf>
    <xf numFmtId="0" fontId="32" fillId="2" borderId="2" xfId="2" applyNumberFormat="1" applyFont="1" applyFill="1" applyBorder="1" applyAlignment="1">
      <alignment horizontal="center" vertical="center"/>
    </xf>
    <xf numFmtId="3" fontId="33" fillId="32" borderId="4" xfId="0" applyNumberFormat="1" applyFont="1" applyFill="1" applyBorder="1" applyAlignment="1">
      <alignment horizontal="center" vertical="center" wrapText="1"/>
    </xf>
    <xf numFmtId="3" fontId="33" fillId="26" borderId="4" xfId="0" applyNumberFormat="1" applyFont="1" applyFill="1" applyBorder="1" applyAlignment="1">
      <alignment horizontal="center" vertical="center" wrapText="1"/>
    </xf>
    <xf numFmtId="3" fontId="33" fillId="27" borderId="4" xfId="0" applyNumberFormat="1" applyFont="1" applyFill="1" applyBorder="1" applyAlignment="1">
      <alignment horizontal="center" vertical="center" wrapText="1"/>
    </xf>
    <xf numFmtId="3" fontId="33" fillId="28" borderId="4" xfId="0" applyNumberFormat="1" applyFont="1" applyFill="1" applyBorder="1" applyAlignment="1">
      <alignment horizontal="center" vertical="center" wrapText="1"/>
    </xf>
    <xf numFmtId="3" fontId="33" fillId="25" borderId="4" xfId="0" applyNumberFormat="1" applyFont="1" applyFill="1" applyBorder="1" applyAlignment="1">
      <alignment horizontal="center" vertical="center" wrapText="1"/>
    </xf>
    <xf numFmtId="3" fontId="33" fillId="30" borderId="4" xfId="0" applyNumberFormat="1" applyFont="1" applyFill="1" applyBorder="1" applyAlignment="1">
      <alignment horizontal="center" vertical="center" wrapText="1"/>
    </xf>
    <xf numFmtId="3" fontId="34" fillId="32" borderId="4" xfId="0" applyNumberFormat="1" applyFont="1" applyFill="1" applyBorder="1" applyAlignment="1">
      <alignment horizontal="center" vertical="center" wrapText="1"/>
    </xf>
    <xf numFmtId="3" fontId="33" fillId="31" borderId="4" xfId="0" applyNumberFormat="1" applyFont="1" applyFill="1" applyBorder="1" applyAlignment="1">
      <alignment horizontal="center" vertical="center" wrapText="1"/>
    </xf>
    <xf numFmtId="167" fontId="33" fillId="32" borderId="25" xfId="0" applyNumberFormat="1" applyFont="1" applyFill="1" applyBorder="1" applyAlignment="1">
      <alignment horizontal="center" vertical="center" wrapText="1"/>
    </xf>
    <xf numFmtId="167" fontId="33" fillId="26" borderId="25" xfId="0" applyNumberFormat="1" applyFont="1" applyFill="1" applyBorder="1" applyAlignment="1">
      <alignment horizontal="center" vertical="center" wrapText="1"/>
    </xf>
    <xf numFmtId="167" fontId="33" fillId="27" borderId="25" xfId="0" applyNumberFormat="1" applyFont="1" applyFill="1" applyBorder="1" applyAlignment="1">
      <alignment horizontal="center" vertical="center" wrapText="1"/>
    </xf>
    <xf numFmtId="167" fontId="33" fillId="28" borderId="25" xfId="0" applyNumberFormat="1" applyFont="1" applyFill="1" applyBorder="1" applyAlignment="1">
      <alignment horizontal="center" vertical="center" wrapText="1"/>
    </xf>
    <xf numFmtId="167" fontId="33" fillId="25" borderId="25" xfId="0" applyNumberFormat="1" applyFont="1" applyFill="1" applyBorder="1" applyAlignment="1">
      <alignment horizontal="center" vertical="center" wrapText="1"/>
    </xf>
    <xf numFmtId="167" fontId="33" fillId="32" borderId="25" xfId="3" applyNumberFormat="1" applyFont="1" applyFill="1" applyBorder="1" applyAlignment="1">
      <alignment horizontal="center" vertical="center"/>
    </xf>
    <xf numFmtId="167" fontId="33" fillId="25" borderId="25" xfId="3" applyNumberFormat="1" applyFont="1" applyFill="1" applyBorder="1" applyAlignment="1">
      <alignment horizontal="center" vertical="center"/>
    </xf>
    <xf numFmtId="167" fontId="33" fillId="30" borderId="25" xfId="3" applyNumberFormat="1" applyFont="1" applyFill="1" applyBorder="1" applyAlignment="1">
      <alignment horizontal="center" vertical="center"/>
    </xf>
    <xf numFmtId="167" fontId="33" fillId="28" borderId="25" xfId="3" applyNumberFormat="1" applyFont="1" applyFill="1" applyBorder="1" applyAlignment="1">
      <alignment horizontal="center" vertical="center"/>
    </xf>
    <xf numFmtId="167" fontId="33" fillId="27" borderId="25" xfId="3" applyNumberFormat="1" applyFont="1" applyFill="1" applyBorder="1" applyAlignment="1">
      <alignment horizontal="center" vertical="center"/>
    </xf>
    <xf numFmtId="167" fontId="34" fillId="32" borderId="25" xfId="3" applyNumberFormat="1" applyFont="1" applyFill="1" applyBorder="1" applyAlignment="1">
      <alignment horizontal="center" vertical="center"/>
    </xf>
    <xf numFmtId="167" fontId="33" fillId="31" borderId="25" xfId="3" applyNumberFormat="1" applyFont="1" applyFill="1" applyBorder="1" applyAlignment="1">
      <alignment horizontal="center" vertical="center"/>
    </xf>
    <xf numFmtId="167" fontId="33" fillId="32" borderId="4" xfId="0" applyNumberFormat="1" applyFont="1" applyFill="1" applyBorder="1" applyAlignment="1">
      <alignment horizontal="center" vertical="center" wrapText="1"/>
    </xf>
    <xf numFmtId="167" fontId="33" fillId="26" borderId="4" xfId="0" applyNumberFormat="1" applyFont="1" applyFill="1" applyBorder="1" applyAlignment="1">
      <alignment horizontal="center" vertical="center" wrapText="1"/>
    </xf>
    <xf numFmtId="167" fontId="33" fillId="27" borderId="4" xfId="0" applyNumberFormat="1" applyFont="1" applyFill="1" applyBorder="1" applyAlignment="1">
      <alignment horizontal="center" vertical="center" wrapText="1"/>
    </xf>
    <xf numFmtId="167" fontId="33" fillId="28" borderId="4" xfId="0" applyNumberFormat="1" applyFont="1" applyFill="1" applyBorder="1" applyAlignment="1">
      <alignment horizontal="center" vertical="center" wrapText="1"/>
    </xf>
    <xf numFmtId="167" fontId="33" fillId="25" borderId="4" xfId="0" applyNumberFormat="1" applyFont="1" applyFill="1" applyBorder="1" applyAlignment="1">
      <alignment horizontal="center" vertical="center" wrapText="1"/>
    </xf>
    <xf numFmtId="167" fontId="33" fillId="32" borderId="4" xfId="3" applyNumberFormat="1" applyFont="1" applyFill="1" applyBorder="1" applyAlignment="1">
      <alignment horizontal="center" vertical="center"/>
    </xf>
    <xf numFmtId="167" fontId="33" fillId="25" borderId="4" xfId="3" applyNumberFormat="1" applyFont="1" applyFill="1" applyBorder="1" applyAlignment="1">
      <alignment horizontal="center" vertical="center"/>
    </xf>
    <xf numFmtId="167" fontId="33" fillId="30" borderId="4" xfId="3" applyNumberFormat="1" applyFont="1" applyFill="1" applyBorder="1" applyAlignment="1">
      <alignment horizontal="center" vertical="center"/>
    </xf>
    <xf numFmtId="167" fontId="33" fillId="28" borderId="4" xfId="3" applyNumberFormat="1" applyFont="1" applyFill="1" applyBorder="1" applyAlignment="1">
      <alignment horizontal="center" vertical="center"/>
    </xf>
    <xf numFmtId="167" fontId="33" fillId="27" borderId="4" xfId="3" applyNumberFormat="1" applyFont="1" applyFill="1" applyBorder="1" applyAlignment="1">
      <alignment horizontal="center" vertical="center"/>
    </xf>
    <xf numFmtId="167" fontId="34" fillId="32" borderId="4" xfId="3" applyNumberFormat="1" applyFont="1" applyFill="1" applyBorder="1" applyAlignment="1">
      <alignment horizontal="center" vertical="center"/>
    </xf>
    <xf numFmtId="167" fontId="33" fillId="31" borderId="4" xfId="3" applyNumberFormat="1" applyFont="1" applyFill="1" applyBorder="1" applyAlignment="1">
      <alignment horizontal="center" vertical="center"/>
    </xf>
    <xf numFmtId="4" fontId="3" fillId="0" borderId="25" xfId="3" applyNumberFormat="1" applyFont="1" applyBorder="1" applyAlignment="1">
      <alignment horizontal="center" vertical="center"/>
    </xf>
    <xf numFmtId="4" fontId="33" fillId="26" borderId="25" xfId="0" applyNumberFormat="1" applyFont="1" applyFill="1" applyBorder="1" applyAlignment="1">
      <alignment horizontal="center" vertical="center" wrapText="1"/>
    </xf>
    <xf numFmtId="4" fontId="3" fillId="27" borderId="24" xfId="3" applyNumberFormat="1" applyFont="1" applyFill="1" applyBorder="1" applyAlignment="1">
      <alignment horizontal="center" vertical="center"/>
    </xf>
    <xf numFmtId="4" fontId="3" fillId="27" borderId="25" xfId="3" applyNumberFormat="1" applyFont="1" applyFill="1" applyBorder="1" applyAlignment="1">
      <alignment horizontal="center" vertical="center"/>
    </xf>
    <xf numFmtId="4" fontId="3" fillId="28" borderId="24" xfId="3" applyNumberFormat="1" applyFont="1" applyFill="1" applyBorder="1" applyAlignment="1">
      <alignment horizontal="center" vertical="center"/>
    </xf>
    <xf numFmtId="4" fontId="3" fillId="28" borderId="25" xfId="3" applyNumberFormat="1" applyFont="1" applyFill="1" applyBorder="1" applyAlignment="1">
      <alignment horizontal="center" vertical="center"/>
    </xf>
    <xf numFmtId="4" fontId="3" fillId="25" borderId="24" xfId="3" applyNumberFormat="1" applyFont="1" applyFill="1" applyBorder="1" applyAlignment="1">
      <alignment horizontal="center" vertical="center"/>
    </xf>
    <xf numFmtId="4" fontId="3" fillId="25" borderId="25" xfId="3" applyNumberFormat="1" applyFont="1" applyFill="1" applyBorder="1" applyAlignment="1">
      <alignment horizontal="center" vertical="center"/>
    </xf>
    <xf numFmtId="4" fontId="34" fillId="29" borderId="24" xfId="3" applyNumberFormat="1" applyFont="1" applyFill="1" applyBorder="1" applyAlignment="1">
      <alignment horizontal="center" vertical="center"/>
    </xf>
    <xf numFmtId="4" fontId="34" fillId="29" borderId="25" xfId="3" applyNumberFormat="1" applyFont="1" applyFill="1" applyBorder="1" applyAlignment="1">
      <alignment horizontal="center" vertical="center"/>
    </xf>
    <xf numFmtId="4" fontId="3" fillId="30" borderId="24" xfId="3" applyNumberFormat="1" applyFont="1" applyFill="1" applyBorder="1" applyAlignment="1">
      <alignment horizontal="center" vertical="center"/>
    </xf>
    <xf numFmtId="4" fontId="3" fillId="30" borderId="25" xfId="3" applyNumberFormat="1" applyFont="1" applyFill="1" applyBorder="1" applyAlignment="1">
      <alignment horizontal="center" vertical="center"/>
    </xf>
    <xf numFmtId="4" fontId="34" fillId="0" borderId="24" xfId="3" applyNumberFormat="1" applyFont="1" applyBorder="1" applyAlignment="1">
      <alignment horizontal="center" vertical="center"/>
    </xf>
    <xf numFmtId="4" fontId="34" fillId="0" borderId="25" xfId="3" applyNumberFormat="1" applyFont="1" applyBorder="1" applyAlignment="1">
      <alignment horizontal="center" vertical="center"/>
    </xf>
    <xf numFmtId="4" fontId="34" fillId="28" borderId="24" xfId="3" applyNumberFormat="1" applyFont="1" applyFill="1" applyBorder="1" applyAlignment="1">
      <alignment horizontal="center" vertical="center"/>
    </xf>
    <xf numFmtId="4" fontId="34" fillId="28" borderId="25" xfId="3" applyNumberFormat="1" applyFont="1" applyFill="1" applyBorder="1" applyAlignment="1">
      <alignment horizontal="center" vertical="center"/>
    </xf>
    <xf numFmtId="4" fontId="34" fillId="27" borderId="24" xfId="3" applyNumberFormat="1" applyFont="1" applyFill="1" applyBorder="1" applyAlignment="1">
      <alignment horizontal="center" vertical="center"/>
    </xf>
    <xf numFmtId="4" fontId="34" fillId="27" borderId="25" xfId="3" applyNumberFormat="1" applyFont="1" applyFill="1" applyBorder="1" applyAlignment="1">
      <alignment horizontal="center" vertical="center"/>
    </xf>
    <xf numFmtId="4" fontId="34" fillId="30" borderId="24" xfId="3" applyNumberFormat="1" applyFont="1" applyFill="1" applyBorder="1" applyAlignment="1">
      <alignment horizontal="center" vertical="center"/>
    </xf>
    <xf numFmtId="4" fontId="34" fillId="30" borderId="25" xfId="3" applyNumberFormat="1" applyFont="1" applyFill="1" applyBorder="1" applyAlignment="1">
      <alignment horizontal="center" vertical="center"/>
    </xf>
    <xf numFmtId="4" fontId="34" fillId="31" borderId="24" xfId="3" applyNumberFormat="1" applyFont="1" applyFill="1" applyBorder="1" applyAlignment="1">
      <alignment horizontal="center" vertical="center"/>
    </xf>
    <xf numFmtId="4" fontId="34" fillId="31" borderId="25" xfId="3" applyNumberFormat="1" applyFont="1" applyFill="1" applyBorder="1" applyAlignment="1">
      <alignment horizontal="center" vertical="center"/>
    </xf>
    <xf numFmtId="0" fontId="3" fillId="2" borderId="4" xfId="1" applyFont="1" applyFill="1" applyBorder="1" applyAlignment="1">
      <alignment horizontal="center" vertical="center"/>
    </xf>
    <xf numFmtId="0" fontId="3" fillId="27" borderId="4" xfId="1" applyFont="1" applyFill="1" applyBorder="1" applyAlignment="1">
      <alignment horizontal="center" vertical="center"/>
    </xf>
    <xf numFmtId="0" fontId="3" fillId="28" borderId="4" xfId="1" applyFont="1" applyFill="1" applyBorder="1" applyAlignment="1">
      <alignment horizontal="center" vertical="center"/>
    </xf>
    <xf numFmtId="0" fontId="3" fillId="25" borderId="4" xfId="1" applyFont="1" applyFill="1" applyBorder="1" applyAlignment="1">
      <alignment horizontal="center" vertical="center"/>
    </xf>
    <xf numFmtId="0" fontId="34" fillId="2" borderId="4" xfId="1" applyFont="1" applyFill="1" applyBorder="1" applyAlignment="1">
      <alignment horizontal="center" vertical="center"/>
    </xf>
    <xf numFmtId="0" fontId="3" fillId="30" borderId="4" xfId="1" applyFont="1" applyFill="1" applyBorder="1" applyAlignment="1">
      <alignment horizontal="center" vertical="center"/>
    </xf>
    <xf numFmtId="0" fontId="34" fillId="27" borderId="4" xfId="1" applyFont="1" applyFill="1" applyBorder="1" applyAlignment="1">
      <alignment horizontal="center" vertical="center"/>
    </xf>
    <xf numFmtId="0" fontId="34" fillId="28" borderId="4" xfId="1" applyFont="1" applyFill="1" applyBorder="1" applyAlignment="1">
      <alignment horizontal="center" vertical="center"/>
    </xf>
    <xf numFmtId="0" fontId="34" fillId="30" borderId="4" xfId="1" applyFont="1" applyFill="1" applyBorder="1" applyAlignment="1">
      <alignment horizontal="center" vertical="center"/>
    </xf>
    <xf numFmtId="0" fontId="34" fillId="31" borderId="4" xfId="1" applyFont="1" applyFill="1" applyBorder="1" applyAlignment="1">
      <alignment horizontal="center" vertical="center"/>
    </xf>
    <xf numFmtId="4" fontId="34" fillId="2" borderId="24" xfId="3" applyNumberFormat="1" applyFont="1" applyFill="1" applyBorder="1" applyAlignment="1">
      <alignment horizontal="center" vertical="center"/>
    </xf>
    <xf numFmtId="4" fontId="34" fillId="2" borderId="25" xfId="3" applyNumberFormat="1" applyFont="1" applyFill="1" applyBorder="1" applyAlignment="1">
      <alignment horizontal="center" vertical="center"/>
    </xf>
    <xf numFmtId="4" fontId="33" fillId="25" borderId="4" xfId="0" applyNumberFormat="1" applyFont="1" applyFill="1" applyBorder="1" applyAlignment="1">
      <alignment horizontal="center" vertical="center" wrapText="1"/>
    </xf>
    <xf numFmtId="4" fontId="33" fillId="27" borderId="4" xfId="0" applyNumberFormat="1" applyFont="1" applyFill="1" applyBorder="1" applyAlignment="1">
      <alignment horizontal="center" vertical="center" wrapText="1"/>
    </xf>
    <xf numFmtId="4" fontId="33" fillId="28" borderId="4" xfId="0" applyNumberFormat="1" applyFont="1" applyFill="1" applyBorder="1" applyAlignment="1">
      <alignment horizontal="center" vertical="center" wrapText="1"/>
    </xf>
    <xf numFmtId="4" fontId="33" fillId="29" borderId="4" xfId="3" applyNumberFormat="1" applyFont="1" applyFill="1" applyBorder="1" applyAlignment="1">
      <alignment horizontal="center" vertical="center"/>
    </xf>
    <xf numFmtId="4" fontId="33" fillId="25" borderId="4" xfId="3" applyNumberFormat="1" applyFont="1" applyFill="1" applyBorder="1" applyAlignment="1">
      <alignment horizontal="center" vertical="center"/>
    </xf>
    <xf numFmtId="4" fontId="33" fillId="30" borderId="4" xfId="3" applyNumberFormat="1" applyFont="1" applyFill="1" applyBorder="1" applyAlignment="1">
      <alignment horizontal="center" vertical="center"/>
    </xf>
    <xf numFmtId="4" fontId="33" fillId="28" borderId="4" xfId="3" applyNumberFormat="1" applyFont="1" applyFill="1" applyBorder="1" applyAlignment="1">
      <alignment horizontal="center" vertical="center"/>
    </xf>
    <xf numFmtId="4" fontId="33" fillId="27" borderId="4" xfId="3" applyNumberFormat="1" applyFont="1" applyFill="1" applyBorder="1" applyAlignment="1">
      <alignment horizontal="center" vertical="center"/>
    </xf>
    <xf numFmtId="4" fontId="34" fillId="25" borderId="4" xfId="3" applyNumberFormat="1" applyFont="1" applyFill="1" applyBorder="1" applyAlignment="1">
      <alignment horizontal="center" vertical="center"/>
    </xf>
    <xf numFmtId="4" fontId="33" fillId="31" borderId="4" xfId="3" applyNumberFormat="1" applyFont="1" applyFill="1" applyBorder="1" applyAlignment="1">
      <alignment horizontal="center" vertical="center"/>
    </xf>
    <xf numFmtId="16" fontId="37" fillId="2" borderId="24" xfId="5" applyNumberFormat="1" applyFont="1" applyFill="1" applyBorder="1" applyAlignment="1">
      <alignment horizontal="center" vertical="center"/>
    </xf>
    <xf numFmtId="0" fontId="3" fillId="26" borderId="24" xfId="1" applyFont="1" applyFill="1" applyBorder="1" applyAlignment="1">
      <alignment horizontal="center" vertical="center"/>
    </xf>
    <xf numFmtId="0" fontId="34" fillId="27" borderId="35" xfId="1" applyFont="1" applyFill="1" applyBorder="1" applyAlignment="1">
      <alignment horizontal="center" vertical="center"/>
    </xf>
    <xf numFmtId="167" fontId="33" fillId="27" borderId="36" xfId="0" applyNumberFormat="1" applyFont="1" applyFill="1" applyBorder="1" applyAlignment="1">
      <alignment horizontal="center" vertical="center" wrapText="1"/>
    </xf>
    <xf numFmtId="0" fontId="34" fillId="27" borderId="36" xfId="1" applyFont="1" applyFill="1" applyBorder="1" applyAlignment="1">
      <alignment horizontal="center" vertical="center"/>
    </xf>
    <xf numFmtId="4" fontId="33" fillId="27" borderId="36" xfId="0" applyNumberFormat="1" applyFont="1" applyFill="1" applyBorder="1" applyAlignment="1">
      <alignment horizontal="center" vertical="center" wrapText="1"/>
    </xf>
    <xf numFmtId="0" fontId="34" fillId="27" borderId="31" xfId="1" applyFont="1" applyFill="1" applyBorder="1" applyAlignment="1">
      <alignment horizontal="center" vertical="center"/>
    </xf>
    <xf numFmtId="4" fontId="34" fillId="27" borderId="35" xfId="3" applyNumberFormat="1" applyFont="1" applyFill="1" applyBorder="1" applyAlignment="1">
      <alignment horizontal="center" vertical="center"/>
    </xf>
    <xf numFmtId="167" fontId="33" fillId="27" borderId="36" xfId="3" applyNumberFormat="1" applyFont="1" applyFill="1" applyBorder="1" applyAlignment="1">
      <alignment horizontal="center" vertical="center"/>
    </xf>
    <xf numFmtId="4" fontId="34" fillId="27" borderId="36" xfId="3" applyNumberFormat="1" applyFont="1" applyFill="1" applyBorder="1" applyAlignment="1">
      <alignment horizontal="center" vertical="center"/>
    </xf>
    <xf numFmtId="4" fontId="34" fillId="27" borderId="31" xfId="3" applyNumberFormat="1" applyFont="1" applyFill="1" applyBorder="1" applyAlignment="1">
      <alignment horizontal="center" vertical="center"/>
    </xf>
    <xf numFmtId="4" fontId="34" fillId="27" borderId="37" xfId="3" applyNumberFormat="1" applyFont="1" applyFill="1" applyBorder="1" applyAlignment="1">
      <alignment horizontal="center" vertical="center"/>
    </xf>
    <xf numFmtId="3" fontId="33" fillId="27" borderId="31" xfId="0" applyNumberFormat="1" applyFont="1" applyFill="1" applyBorder="1" applyAlignment="1">
      <alignment horizontal="center" vertical="center" wrapText="1"/>
    </xf>
    <xf numFmtId="167" fontId="33" fillId="27" borderId="37" xfId="3" applyNumberFormat="1" applyFont="1" applyFill="1" applyBorder="1" applyAlignment="1">
      <alignment horizontal="center" vertical="center"/>
    </xf>
    <xf numFmtId="167" fontId="40" fillId="25" borderId="29" xfId="0" applyNumberFormat="1" applyFont="1" applyFill="1" applyBorder="1" applyAlignment="1">
      <alignment horizontal="center" vertical="center" wrapText="1"/>
    </xf>
    <xf numFmtId="167" fontId="40" fillId="25" borderId="24" xfId="0" applyNumberFormat="1" applyFont="1" applyFill="1" applyBorder="1" applyAlignment="1">
      <alignment horizontal="center" vertical="center" wrapText="1"/>
    </xf>
    <xf numFmtId="167" fontId="40" fillId="26" borderId="24" xfId="0" applyNumberFormat="1" applyFont="1" applyFill="1" applyBorder="1" applyAlignment="1">
      <alignment horizontal="center" vertical="center" wrapText="1"/>
    </xf>
    <xf numFmtId="4" fontId="40" fillId="27" borderId="24" xfId="0" applyNumberFormat="1" applyFont="1" applyFill="1" applyBorder="1" applyAlignment="1">
      <alignment horizontal="center" vertical="center" wrapText="1"/>
    </xf>
    <xf numFmtId="167" fontId="40" fillId="28" borderId="24" xfId="0" applyNumberFormat="1" applyFont="1" applyFill="1" applyBorder="1" applyAlignment="1">
      <alignment horizontal="center" vertical="center" wrapText="1"/>
    </xf>
    <xf numFmtId="167" fontId="40" fillId="2" borderId="24" xfId="0" applyNumberFormat="1" applyFont="1" applyFill="1" applyBorder="1" applyAlignment="1">
      <alignment horizontal="center" vertical="center" wrapText="1"/>
    </xf>
    <xf numFmtId="4" fontId="40" fillId="28" borderId="24" xfId="0" applyNumberFormat="1" applyFont="1" applyFill="1" applyBorder="1" applyAlignment="1">
      <alignment horizontal="center" vertical="center" wrapText="1"/>
    </xf>
    <xf numFmtId="4" fontId="40" fillId="25" borderId="24" xfId="0" applyNumberFormat="1" applyFont="1" applyFill="1" applyBorder="1" applyAlignment="1">
      <alignment horizontal="center" vertical="center" wrapText="1"/>
    </xf>
    <xf numFmtId="167" fontId="40" fillId="27" borderId="24" xfId="0" applyNumberFormat="1" applyFont="1" applyFill="1" applyBorder="1" applyAlignment="1">
      <alignment horizontal="center" vertical="center" wrapText="1"/>
    </xf>
    <xf numFmtId="167" fontId="40" fillId="29" borderId="24" xfId="44" applyNumberFormat="1" applyFont="1" applyFill="1" applyBorder="1" applyAlignment="1">
      <alignment horizontal="center" vertical="center"/>
    </xf>
    <xf numFmtId="167" fontId="40" fillId="25" borderId="24" xfId="44" applyNumberFormat="1" applyFont="1" applyFill="1" applyBorder="1" applyAlignment="1">
      <alignment horizontal="center" vertical="center"/>
    </xf>
    <xf numFmtId="167" fontId="40" fillId="30" borderId="24" xfId="44" applyNumberFormat="1" applyFont="1" applyFill="1" applyBorder="1" applyAlignment="1">
      <alignment horizontal="center" vertical="center"/>
    </xf>
    <xf numFmtId="167" fontId="40" fillId="28" borderId="24" xfId="44" applyNumberFormat="1" applyFont="1" applyFill="1" applyBorder="1" applyAlignment="1">
      <alignment horizontal="center" vertical="center"/>
    </xf>
    <xf numFmtId="167" fontId="40" fillId="31" borderId="24" xfId="44" applyNumberFormat="1" applyFont="1" applyFill="1" applyBorder="1" applyAlignment="1">
      <alignment horizontal="center" vertical="center"/>
    </xf>
    <xf numFmtId="167" fontId="40" fillId="27" borderId="24" xfId="44" applyNumberFormat="1" applyFont="1" applyFill="1" applyBorder="1" applyAlignment="1">
      <alignment horizontal="center" vertical="center"/>
    </xf>
    <xf numFmtId="167" fontId="40" fillId="2" borderId="24" xfId="44" applyNumberFormat="1" applyFont="1" applyFill="1" applyBorder="1" applyAlignment="1">
      <alignment horizontal="center" vertical="center"/>
    </xf>
    <xf numFmtId="4" fontId="40" fillId="27" borderId="24" xfId="44" applyNumberFormat="1" applyFont="1" applyFill="1" applyBorder="1" applyAlignment="1">
      <alignment horizontal="center" vertical="center"/>
    </xf>
    <xf numFmtId="4" fontId="40" fillId="28" borderId="24" xfId="44" applyNumberFormat="1" applyFont="1" applyFill="1" applyBorder="1" applyAlignment="1">
      <alignment horizontal="center" vertical="center"/>
    </xf>
    <xf numFmtId="4" fontId="40" fillId="25" borderId="24" xfId="44" applyNumberFormat="1" applyFont="1" applyFill="1" applyBorder="1" applyAlignment="1">
      <alignment horizontal="center" vertical="center"/>
    </xf>
    <xf numFmtId="167" fontId="40" fillId="25" borderId="42" xfId="0" applyNumberFormat="1" applyFont="1" applyFill="1" applyBorder="1" applyAlignment="1">
      <alignment horizontal="center" vertical="center" wrapText="1"/>
    </xf>
    <xf numFmtId="167" fontId="40" fillId="2" borderId="3" xfId="0" applyNumberFormat="1" applyFont="1" applyFill="1" applyBorder="1" applyAlignment="1">
      <alignment horizontal="center" vertical="center" wrapText="1"/>
    </xf>
    <xf numFmtId="167" fontId="33" fillId="2" borderId="3" xfId="0" applyNumberFormat="1" applyFont="1" applyFill="1" applyBorder="1" applyAlignment="1">
      <alignment horizontal="center" vertical="center" wrapText="1"/>
    </xf>
    <xf numFmtId="49" fontId="32" fillId="27" borderId="36" xfId="2" applyNumberFormat="1" applyFont="1" applyFill="1" applyBorder="1" applyAlignment="1">
      <alignment horizontal="center" vertical="center"/>
    </xf>
    <xf numFmtId="49" fontId="46" fillId="27" borderId="36" xfId="0" applyNumberFormat="1" applyFont="1" applyFill="1" applyBorder="1" applyAlignment="1">
      <alignment horizontal="left" vertical="center" wrapText="1"/>
    </xf>
    <xf numFmtId="0" fontId="47" fillId="27" borderId="36" xfId="2" applyNumberFormat="1" applyFont="1" applyFill="1" applyBorder="1" applyAlignment="1">
      <alignment horizontal="center" vertical="center"/>
    </xf>
    <xf numFmtId="4" fontId="33" fillId="27" borderId="31" xfId="3" applyNumberFormat="1" applyFont="1" applyFill="1" applyBorder="1" applyAlignment="1">
      <alignment horizontal="center" vertical="center"/>
    </xf>
    <xf numFmtId="167" fontId="40" fillId="27" borderId="35" xfId="44" applyNumberFormat="1" applyFont="1" applyFill="1" applyBorder="1" applyAlignment="1">
      <alignment horizontal="center" vertical="center"/>
    </xf>
    <xf numFmtId="0" fontId="45" fillId="2" borderId="0" xfId="1" applyFont="1" applyFill="1"/>
    <xf numFmtId="3" fontId="45" fillId="2" borderId="0" xfId="1" applyNumberFormat="1" applyFont="1" applyFill="1"/>
    <xf numFmtId="0" fontId="45" fillId="2" borderId="0" xfId="1" applyFont="1" applyFill="1" applyAlignment="1">
      <alignment wrapText="1"/>
    </xf>
    <xf numFmtId="0" fontId="4" fillId="2" borderId="0" xfId="1" applyFont="1" applyFill="1"/>
    <xf numFmtId="0" fontId="45" fillId="2" borderId="0" xfId="3" applyFont="1" applyFill="1" applyAlignment="1">
      <alignment horizontal="left" vertical="center"/>
    </xf>
    <xf numFmtId="0" fontId="4" fillId="2" borderId="0" xfId="3" applyFont="1" applyFill="1" applyAlignment="1">
      <alignment vertical="center"/>
    </xf>
    <xf numFmtId="0" fontId="4" fillId="2" borderId="0" xfId="3" applyFont="1" applyFill="1" applyAlignment="1">
      <alignment horizontal="left" vertical="center"/>
    </xf>
    <xf numFmtId="0" fontId="48" fillId="2" borderId="0" xfId="1" applyFont="1" applyFill="1"/>
    <xf numFmtId="3" fontId="4" fillId="2" borderId="0" xfId="1" applyNumberFormat="1" applyFont="1" applyFill="1"/>
    <xf numFmtId="0" fontId="4" fillId="2" borderId="0" xfId="1" applyFont="1" applyFill="1" applyAlignment="1">
      <alignment wrapText="1"/>
    </xf>
    <xf numFmtId="0" fontId="45" fillId="2" borderId="0" xfId="3" applyFont="1" applyFill="1" applyAlignment="1">
      <alignment vertical="center"/>
    </xf>
    <xf numFmtId="0" fontId="45" fillId="2" borderId="0" xfId="45" applyFont="1" applyFill="1" applyAlignment="1">
      <alignment wrapText="1"/>
    </xf>
    <xf numFmtId="0" fontId="45" fillId="2" borderId="0" xfId="45" applyFont="1" applyFill="1" applyAlignment="1">
      <alignment horizontal="center" vertical="center" wrapText="1"/>
    </xf>
    <xf numFmtId="0" fontId="45" fillId="2" borderId="0" xfId="45" applyFont="1" applyFill="1" applyAlignment="1">
      <alignment horizontal="left" vertical="center"/>
    </xf>
    <xf numFmtId="0" fontId="4" fillId="2" borderId="0" xfId="1" applyFont="1" applyFill="1" applyAlignment="1"/>
    <xf numFmtId="167" fontId="40" fillId="32" borderId="4" xfId="0" applyNumberFormat="1" applyFont="1" applyFill="1" applyBorder="1" applyAlignment="1">
      <alignment horizontal="center" vertical="center" wrapText="1"/>
    </xf>
    <xf numFmtId="0" fontId="38" fillId="2" borderId="2" xfId="5" applyFont="1" applyFill="1" applyBorder="1" applyAlignment="1">
      <alignment horizontal="center" vertical="center" wrapText="1"/>
    </xf>
    <xf numFmtId="0" fontId="38" fillId="2" borderId="10" xfId="5" applyFont="1" applyFill="1" applyBorder="1" applyAlignment="1">
      <alignment horizontal="center" vertical="center" wrapText="1"/>
    </xf>
    <xf numFmtId="0" fontId="38" fillId="2" borderId="14" xfId="5" applyFont="1" applyFill="1" applyBorder="1" applyAlignment="1">
      <alignment horizontal="center" vertical="center" wrapText="1"/>
    </xf>
    <xf numFmtId="0" fontId="38" fillId="2" borderId="3" xfId="5" applyFont="1" applyFill="1" applyBorder="1" applyAlignment="1">
      <alignment horizontal="center" vertical="center" wrapText="1"/>
    </xf>
    <xf numFmtId="0" fontId="38" fillId="2" borderId="7" xfId="5" applyFont="1" applyFill="1" applyBorder="1" applyAlignment="1">
      <alignment horizontal="center" vertical="center" wrapText="1"/>
    </xf>
    <xf numFmtId="0" fontId="38" fillId="2" borderId="11" xfId="5" applyFont="1" applyFill="1" applyBorder="1" applyAlignment="1">
      <alignment horizontal="center" vertical="center" wrapText="1"/>
    </xf>
    <xf numFmtId="0" fontId="38" fillId="2" borderId="34" xfId="5" applyFont="1" applyFill="1" applyBorder="1" applyAlignment="1">
      <alignment horizontal="center" vertical="center" wrapText="1"/>
    </xf>
    <xf numFmtId="0" fontId="38" fillId="2" borderId="26" xfId="5" applyFont="1" applyFill="1" applyBorder="1" applyAlignment="1">
      <alignment horizontal="center" vertical="center"/>
    </xf>
    <xf numFmtId="0" fontId="38" fillId="2" borderId="27" xfId="5" applyFont="1" applyFill="1" applyBorder="1" applyAlignment="1">
      <alignment horizontal="center" vertical="center"/>
    </xf>
    <xf numFmtId="0" fontId="38" fillId="2" borderId="28" xfId="5" applyFont="1" applyFill="1" applyBorder="1" applyAlignment="1">
      <alignment horizontal="center" vertical="center"/>
    </xf>
    <xf numFmtId="0" fontId="38" fillId="2" borderId="26" xfId="5" applyFont="1" applyFill="1" applyBorder="1" applyAlignment="1">
      <alignment horizontal="center" vertical="center" wrapText="1"/>
    </xf>
    <xf numFmtId="0" fontId="38" fillId="2" borderId="27" xfId="5" applyFont="1" applyFill="1" applyBorder="1" applyAlignment="1">
      <alignment horizontal="center" vertical="center" wrapText="1"/>
    </xf>
    <xf numFmtId="0" fontId="38" fillId="2" borderId="28" xfId="5" applyFont="1" applyFill="1" applyBorder="1" applyAlignment="1">
      <alignment horizontal="center" vertical="center" wrapText="1"/>
    </xf>
    <xf numFmtId="0" fontId="38" fillId="2" borderId="30" xfId="5" applyFont="1" applyFill="1" applyBorder="1" applyAlignment="1">
      <alignment horizontal="center" vertical="center" wrapText="1"/>
    </xf>
    <xf numFmtId="0" fontId="38" fillId="2" borderId="1" xfId="5" applyFont="1" applyFill="1" applyBorder="1" applyAlignment="1">
      <alignment horizontal="center" vertical="center" wrapText="1"/>
    </xf>
    <xf numFmtId="0" fontId="38" fillId="2" borderId="3" xfId="5" applyFont="1" applyFill="1" applyBorder="1" applyAlignment="1">
      <alignment horizontal="center" vertical="center"/>
    </xf>
    <xf numFmtId="0" fontId="38" fillId="2" borderId="25" xfId="5" applyFont="1" applyFill="1" applyBorder="1" applyAlignment="1">
      <alignment horizontal="center" vertical="center"/>
    </xf>
    <xf numFmtId="0" fontId="38" fillId="2" borderId="4" xfId="5" applyFont="1" applyFill="1" applyBorder="1" applyAlignment="1">
      <alignment horizontal="center" vertical="center"/>
    </xf>
    <xf numFmtId="0" fontId="39" fillId="2" borderId="8" xfId="1" applyFont="1" applyFill="1" applyBorder="1" applyAlignment="1">
      <alignment horizontal="center" vertical="center" wrapText="1"/>
    </xf>
    <xf numFmtId="0" fontId="39" fillId="2" borderId="9" xfId="1" applyFont="1" applyFill="1" applyBorder="1" applyAlignment="1">
      <alignment horizontal="center" vertical="center" wrapText="1"/>
    </xf>
    <xf numFmtId="0" fontId="39" fillId="2" borderId="0" xfId="1" applyFont="1" applyFill="1" applyBorder="1" applyAlignment="1">
      <alignment horizontal="center" vertical="center" wrapText="1"/>
    </xf>
    <xf numFmtId="0" fontId="39" fillId="2" borderId="12" xfId="1" applyFont="1" applyFill="1" applyBorder="1" applyAlignment="1">
      <alignment horizontal="center" vertical="center" wrapText="1"/>
    </xf>
    <xf numFmtId="0" fontId="39" fillId="2" borderId="1" xfId="1" applyFont="1" applyFill="1" applyBorder="1" applyAlignment="1">
      <alignment horizontal="center" vertical="center" wrapText="1"/>
    </xf>
    <xf numFmtId="0" fontId="39" fillId="2" borderId="13" xfId="1" applyFont="1" applyFill="1" applyBorder="1" applyAlignment="1">
      <alignment horizontal="center" vertical="center" wrapText="1"/>
    </xf>
    <xf numFmtId="0" fontId="39" fillId="2" borderId="6" xfId="1" applyFont="1" applyFill="1" applyBorder="1" applyAlignment="1">
      <alignment horizontal="center" vertical="center" wrapText="1"/>
    </xf>
    <xf numFmtId="0" fontId="39" fillId="2" borderId="3" xfId="1" applyFont="1" applyFill="1" applyBorder="1" applyAlignment="1">
      <alignment horizontal="center" vertical="center" wrapText="1"/>
    </xf>
    <xf numFmtId="0" fontId="4" fillId="2" borderId="0" xfId="1" applyFont="1" applyFill="1" applyAlignment="1">
      <alignment horizontal="center" wrapText="1"/>
    </xf>
    <xf numFmtId="0" fontId="4" fillId="2" borderId="1" xfId="1" applyFont="1" applyFill="1" applyBorder="1" applyAlignment="1">
      <alignment horizontal="center" wrapText="1"/>
    </xf>
    <xf numFmtId="0" fontId="6" fillId="2" borderId="8" xfId="2" applyFont="1" applyFill="1" applyBorder="1" applyAlignment="1">
      <alignment horizontal="center" vertical="center"/>
    </xf>
    <xf numFmtId="0" fontId="4" fillId="2" borderId="0" xfId="3" applyFont="1" applyFill="1" applyAlignment="1">
      <alignment horizontal="center"/>
    </xf>
    <xf numFmtId="0" fontId="40" fillId="2" borderId="0" xfId="3" applyFont="1" applyFill="1" applyBorder="1" applyAlignment="1">
      <alignment horizontal="left" vertical="center" wrapText="1"/>
    </xf>
    <xf numFmtId="0" fontId="38" fillId="2" borderId="42" xfId="5" applyFont="1" applyFill="1" applyBorder="1" applyAlignment="1">
      <alignment horizontal="center" vertical="center"/>
    </xf>
    <xf numFmtId="0" fontId="38" fillId="2" borderId="5" xfId="5" applyFont="1" applyFill="1" applyBorder="1" applyAlignment="1">
      <alignment horizontal="center" vertical="center"/>
    </xf>
    <xf numFmtId="0" fontId="38" fillId="2" borderId="8" xfId="5" applyFont="1" applyFill="1" applyBorder="1" applyAlignment="1">
      <alignment horizontal="center" vertical="center"/>
    </xf>
    <xf numFmtId="0" fontId="38" fillId="2" borderId="9" xfId="5" applyFont="1" applyFill="1" applyBorder="1" applyAlignment="1">
      <alignment horizontal="center" vertical="center"/>
    </xf>
    <xf numFmtId="0" fontId="38" fillId="2" borderId="31" xfId="5" applyFont="1" applyFill="1" applyBorder="1" applyAlignment="1">
      <alignment horizontal="center" vertical="center"/>
    </xf>
    <xf numFmtId="0" fontId="38" fillId="2" borderId="32" xfId="5" applyFont="1" applyFill="1" applyBorder="1" applyAlignment="1">
      <alignment horizontal="center" vertical="center"/>
    </xf>
    <xf numFmtId="0" fontId="38" fillId="2" borderId="43" xfId="5" applyFont="1" applyFill="1" applyBorder="1" applyAlignment="1">
      <alignment horizontal="center" vertical="center"/>
    </xf>
    <xf numFmtId="0" fontId="38" fillId="2" borderId="42" xfId="5" applyFont="1" applyFill="1" applyBorder="1" applyAlignment="1">
      <alignment horizontal="center" vertical="center" wrapText="1"/>
    </xf>
    <xf numFmtId="0" fontId="38" fillId="2" borderId="5" xfId="5" applyFont="1" applyFill="1" applyBorder="1" applyAlignment="1">
      <alignment horizontal="center" vertical="center" wrapText="1"/>
    </xf>
    <xf numFmtId="0" fontId="38" fillId="2" borderId="38" xfId="5" applyFont="1" applyFill="1" applyBorder="1" applyAlignment="1">
      <alignment horizontal="center" vertical="center" wrapText="1"/>
    </xf>
    <xf numFmtId="0" fontId="38" fillId="2" borderId="39" xfId="5" applyFont="1" applyFill="1" applyBorder="1" applyAlignment="1">
      <alignment horizontal="center" vertical="center" wrapText="1"/>
    </xf>
    <xf numFmtId="0" fontId="38" fillId="2" borderId="40" xfId="5" applyFont="1" applyFill="1" applyBorder="1" applyAlignment="1">
      <alignment horizontal="center" vertical="center" wrapText="1"/>
    </xf>
    <xf numFmtId="0" fontId="38" fillId="2" borderId="41" xfId="5" applyFont="1" applyFill="1" applyBorder="1" applyAlignment="1">
      <alignment horizontal="center" vertical="center" wrapText="1"/>
    </xf>
    <xf numFmtId="0" fontId="38" fillId="2" borderId="38" xfId="5" applyFont="1" applyFill="1" applyBorder="1" applyAlignment="1">
      <alignment horizontal="center" vertical="center"/>
    </xf>
    <xf numFmtId="0" fontId="38" fillId="2" borderId="39" xfId="5" applyFont="1" applyFill="1" applyBorder="1" applyAlignment="1">
      <alignment horizontal="center" vertical="center"/>
    </xf>
    <xf numFmtId="0" fontId="38" fillId="2" borderId="40" xfId="5" applyFont="1" applyFill="1" applyBorder="1" applyAlignment="1">
      <alignment horizontal="center" vertical="center"/>
    </xf>
    <xf numFmtId="0" fontId="38" fillId="2" borderId="29" xfId="5" applyFont="1" applyFill="1" applyBorder="1" applyAlignment="1">
      <alignment horizontal="center" vertical="center" wrapText="1"/>
    </xf>
  </cellXfs>
  <cellStyles count="581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3"/>
    <cellStyle name="Обычный 2 26 2" xfId="44"/>
    <cellStyle name="Обычный 3" xfId="1"/>
    <cellStyle name="Обычный 3 2" xfId="45"/>
    <cellStyle name="Обычный 3 2 2 2" xfId="46"/>
    <cellStyle name="Обычный 3 21" xfId="47"/>
    <cellStyle name="Обычный 4" xfId="4"/>
    <cellStyle name="Обычный 4 2" xfId="48"/>
    <cellStyle name="Обычный 5" xfId="5"/>
    <cellStyle name="Обычный 6" xfId="49"/>
    <cellStyle name="Обычный 6 10" xfId="50"/>
    <cellStyle name="Обычный 6 11" xfId="51"/>
    <cellStyle name="Обычный 6 2" xfId="52"/>
    <cellStyle name="Обычный 6 2 10" xfId="53"/>
    <cellStyle name="Обычный 6 2 11" xfId="54"/>
    <cellStyle name="Обычный 6 2 12" xfId="55"/>
    <cellStyle name="Обычный 6 2 2" xfId="56"/>
    <cellStyle name="Обычный 6 2 2 10" xfId="57"/>
    <cellStyle name="Обычный 6 2 2 11" xfId="58"/>
    <cellStyle name="Обычный 6 2 2 2" xfId="59"/>
    <cellStyle name="Обычный 6 2 2 2 2" xfId="60"/>
    <cellStyle name="Обычный 6 2 2 2 2 2" xfId="61"/>
    <cellStyle name="Обычный 6 2 2 2 2 2 2" xfId="62"/>
    <cellStyle name="Обычный 6 2 2 2 2 2 2 2" xfId="63"/>
    <cellStyle name="Обычный 6 2 2 2 2 2 2 3" xfId="64"/>
    <cellStyle name="Обычный 6 2 2 2 2 2 3" xfId="65"/>
    <cellStyle name="Обычный 6 2 2 2 2 2 3 2" xfId="66"/>
    <cellStyle name="Обычный 6 2 2 2 2 2 3 3" xfId="67"/>
    <cellStyle name="Обычный 6 2 2 2 2 2 4" xfId="68"/>
    <cellStyle name="Обычный 6 2 2 2 2 2 5" xfId="69"/>
    <cellStyle name="Обычный 6 2 2 2 2 3" xfId="70"/>
    <cellStyle name="Обычный 6 2 2 2 2 3 2" xfId="71"/>
    <cellStyle name="Обычный 6 2 2 2 2 3 3" xfId="72"/>
    <cellStyle name="Обычный 6 2 2 2 2 4" xfId="73"/>
    <cellStyle name="Обычный 6 2 2 2 2 4 2" xfId="74"/>
    <cellStyle name="Обычный 6 2 2 2 2 4 3" xfId="75"/>
    <cellStyle name="Обычный 6 2 2 2 2 5" xfId="76"/>
    <cellStyle name="Обычный 6 2 2 2 2 6" xfId="77"/>
    <cellStyle name="Обычный 6 2 2 2 3" xfId="78"/>
    <cellStyle name="Обычный 6 2 2 2 3 2" xfId="79"/>
    <cellStyle name="Обычный 6 2 2 2 3 2 2" xfId="80"/>
    <cellStyle name="Обычный 6 2 2 2 3 2 3" xfId="81"/>
    <cellStyle name="Обычный 6 2 2 2 3 3" xfId="82"/>
    <cellStyle name="Обычный 6 2 2 2 3 3 2" xfId="83"/>
    <cellStyle name="Обычный 6 2 2 2 3 3 3" xfId="84"/>
    <cellStyle name="Обычный 6 2 2 2 3 4" xfId="85"/>
    <cellStyle name="Обычный 6 2 2 2 3 5" xfId="86"/>
    <cellStyle name="Обычный 6 2 2 2 4" xfId="87"/>
    <cellStyle name="Обычный 6 2 2 2 4 2" xfId="88"/>
    <cellStyle name="Обычный 6 2 2 2 4 3" xfId="89"/>
    <cellStyle name="Обычный 6 2 2 2 5" xfId="90"/>
    <cellStyle name="Обычный 6 2 2 2 5 2" xfId="91"/>
    <cellStyle name="Обычный 6 2 2 2 5 3" xfId="92"/>
    <cellStyle name="Обычный 6 2 2 2 6" xfId="93"/>
    <cellStyle name="Обычный 6 2 2 2 7" xfId="94"/>
    <cellStyle name="Обычный 6 2 2 3" xfId="95"/>
    <cellStyle name="Обычный 6 2 2 3 2" xfId="96"/>
    <cellStyle name="Обычный 6 2 2 3 2 2" xfId="97"/>
    <cellStyle name="Обычный 6 2 2 3 2 2 2" xfId="98"/>
    <cellStyle name="Обычный 6 2 2 3 2 2 3" xfId="99"/>
    <cellStyle name="Обычный 6 2 2 3 2 3" xfId="100"/>
    <cellStyle name="Обычный 6 2 2 3 2 3 2" xfId="101"/>
    <cellStyle name="Обычный 6 2 2 3 2 3 3" xfId="102"/>
    <cellStyle name="Обычный 6 2 2 3 2 4" xfId="103"/>
    <cellStyle name="Обычный 6 2 2 3 2 5" xfId="104"/>
    <cellStyle name="Обычный 6 2 2 3 3" xfId="105"/>
    <cellStyle name="Обычный 6 2 2 3 3 2" xfId="106"/>
    <cellStyle name="Обычный 6 2 2 3 3 3" xfId="107"/>
    <cellStyle name="Обычный 6 2 2 3 4" xfId="108"/>
    <cellStyle name="Обычный 6 2 2 3 4 2" xfId="109"/>
    <cellStyle name="Обычный 6 2 2 3 4 3" xfId="110"/>
    <cellStyle name="Обычный 6 2 2 3 5" xfId="111"/>
    <cellStyle name="Обычный 6 2 2 3 6" xfId="112"/>
    <cellStyle name="Обычный 6 2 2 4" xfId="113"/>
    <cellStyle name="Обычный 6 2 2 4 2" xfId="114"/>
    <cellStyle name="Обычный 6 2 2 4 2 2" xfId="115"/>
    <cellStyle name="Обычный 6 2 2 4 2 2 2" xfId="116"/>
    <cellStyle name="Обычный 6 2 2 4 2 2 3" xfId="117"/>
    <cellStyle name="Обычный 6 2 2 4 2 3" xfId="118"/>
    <cellStyle name="Обычный 6 2 2 4 2 3 2" xfId="119"/>
    <cellStyle name="Обычный 6 2 2 4 2 3 3" xfId="120"/>
    <cellStyle name="Обычный 6 2 2 4 2 4" xfId="121"/>
    <cellStyle name="Обычный 6 2 2 4 2 5" xfId="122"/>
    <cellStyle name="Обычный 6 2 2 4 3" xfId="123"/>
    <cellStyle name="Обычный 6 2 2 4 3 2" xfId="124"/>
    <cellStyle name="Обычный 6 2 2 4 3 3" xfId="125"/>
    <cellStyle name="Обычный 6 2 2 4 4" xfId="126"/>
    <cellStyle name="Обычный 6 2 2 4 4 2" xfId="127"/>
    <cellStyle name="Обычный 6 2 2 4 4 3" xfId="128"/>
    <cellStyle name="Обычный 6 2 2 4 5" xfId="129"/>
    <cellStyle name="Обычный 6 2 2 4 6" xfId="130"/>
    <cellStyle name="Обычный 6 2 2 5" xfId="131"/>
    <cellStyle name="Обычный 6 2 2 5 2" xfId="132"/>
    <cellStyle name="Обычный 6 2 2 5 2 2" xfId="133"/>
    <cellStyle name="Обычный 6 2 2 5 2 3" xfId="134"/>
    <cellStyle name="Обычный 6 2 2 5 3" xfId="135"/>
    <cellStyle name="Обычный 6 2 2 5 3 2" xfId="136"/>
    <cellStyle name="Обычный 6 2 2 5 3 3" xfId="137"/>
    <cellStyle name="Обычный 6 2 2 5 4" xfId="138"/>
    <cellStyle name="Обычный 6 2 2 5 5" xfId="139"/>
    <cellStyle name="Обычный 6 2 2 6" xfId="140"/>
    <cellStyle name="Обычный 6 2 2 6 2" xfId="141"/>
    <cellStyle name="Обычный 6 2 2 6 3" xfId="142"/>
    <cellStyle name="Обычный 6 2 2 7" xfId="143"/>
    <cellStyle name="Обычный 6 2 2 7 2" xfId="144"/>
    <cellStyle name="Обычный 6 2 2 7 3" xfId="145"/>
    <cellStyle name="Обычный 6 2 2 8" xfId="146"/>
    <cellStyle name="Обычный 6 2 2 8 2" xfId="147"/>
    <cellStyle name="Обычный 6 2 2 8 3" xfId="148"/>
    <cellStyle name="Обычный 6 2 2 9" xfId="149"/>
    <cellStyle name="Обычный 6 2 3" xfId="150"/>
    <cellStyle name="Обычный 6 2 3 10" xfId="151"/>
    <cellStyle name="Обычный 6 2 3 11" xfId="152"/>
    <cellStyle name="Обычный 6 2 3 2" xfId="153"/>
    <cellStyle name="Обычный 6 2 3 2 2" xfId="154"/>
    <cellStyle name="Обычный 6 2 3 2 2 2" xfId="155"/>
    <cellStyle name="Обычный 6 2 3 2 2 2 2" xfId="156"/>
    <cellStyle name="Обычный 6 2 3 2 2 2 2 2" xfId="157"/>
    <cellStyle name="Обычный 6 2 3 2 2 2 2 3" xfId="158"/>
    <cellStyle name="Обычный 6 2 3 2 2 2 3" xfId="159"/>
    <cellStyle name="Обычный 6 2 3 2 2 2 3 2" xfId="160"/>
    <cellStyle name="Обычный 6 2 3 2 2 2 3 3" xfId="161"/>
    <cellStyle name="Обычный 6 2 3 2 2 2 4" xfId="162"/>
    <cellStyle name="Обычный 6 2 3 2 2 2 5" xfId="163"/>
    <cellStyle name="Обычный 6 2 3 2 2 3" xfId="164"/>
    <cellStyle name="Обычный 6 2 3 2 2 3 2" xfId="165"/>
    <cellStyle name="Обычный 6 2 3 2 2 3 3" xfId="166"/>
    <cellStyle name="Обычный 6 2 3 2 2 4" xfId="167"/>
    <cellStyle name="Обычный 6 2 3 2 2 4 2" xfId="168"/>
    <cellStyle name="Обычный 6 2 3 2 2 4 3" xfId="169"/>
    <cellStyle name="Обычный 6 2 3 2 2 5" xfId="170"/>
    <cellStyle name="Обычный 6 2 3 2 2 6" xfId="171"/>
    <cellStyle name="Обычный 6 2 3 2 3" xfId="172"/>
    <cellStyle name="Обычный 6 2 3 2 3 2" xfId="173"/>
    <cellStyle name="Обычный 6 2 3 2 3 2 2" xfId="174"/>
    <cellStyle name="Обычный 6 2 3 2 3 2 3" xfId="175"/>
    <cellStyle name="Обычный 6 2 3 2 3 3" xfId="176"/>
    <cellStyle name="Обычный 6 2 3 2 3 3 2" xfId="177"/>
    <cellStyle name="Обычный 6 2 3 2 3 3 3" xfId="178"/>
    <cellStyle name="Обычный 6 2 3 2 3 4" xfId="179"/>
    <cellStyle name="Обычный 6 2 3 2 3 5" xfId="180"/>
    <cellStyle name="Обычный 6 2 3 2 4" xfId="181"/>
    <cellStyle name="Обычный 6 2 3 2 4 2" xfId="182"/>
    <cellStyle name="Обычный 6 2 3 2 4 3" xfId="183"/>
    <cellStyle name="Обычный 6 2 3 2 5" xfId="184"/>
    <cellStyle name="Обычный 6 2 3 2 5 2" xfId="185"/>
    <cellStyle name="Обычный 6 2 3 2 5 3" xfId="186"/>
    <cellStyle name="Обычный 6 2 3 2 6" xfId="187"/>
    <cellStyle name="Обычный 6 2 3 2 7" xfId="188"/>
    <cellStyle name="Обычный 6 2 3 3" xfId="189"/>
    <cellStyle name="Обычный 6 2 3 3 2" xfId="190"/>
    <cellStyle name="Обычный 6 2 3 3 2 2" xfId="191"/>
    <cellStyle name="Обычный 6 2 3 3 2 2 2" xfId="192"/>
    <cellStyle name="Обычный 6 2 3 3 2 2 3" xfId="193"/>
    <cellStyle name="Обычный 6 2 3 3 2 3" xfId="194"/>
    <cellStyle name="Обычный 6 2 3 3 2 3 2" xfId="195"/>
    <cellStyle name="Обычный 6 2 3 3 2 3 3" xfId="196"/>
    <cellStyle name="Обычный 6 2 3 3 2 4" xfId="197"/>
    <cellStyle name="Обычный 6 2 3 3 2 5" xfId="198"/>
    <cellStyle name="Обычный 6 2 3 3 3" xfId="199"/>
    <cellStyle name="Обычный 6 2 3 3 3 2" xfId="200"/>
    <cellStyle name="Обычный 6 2 3 3 3 3" xfId="201"/>
    <cellStyle name="Обычный 6 2 3 3 4" xfId="202"/>
    <cellStyle name="Обычный 6 2 3 3 4 2" xfId="203"/>
    <cellStyle name="Обычный 6 2 3 3 4 3" xfId="204"/>
    <cellStyle name="Обычный 6 2 3 3 5" xfId="205"/>
    <cellStyle name="Обычный 6 2 3 3 6" xfId="206"/>
    <cellStyle name="Обычный 6 2 3 4" xfId="207"/>
    <cellStyle name="Обычный 6 2 3 4 2" xfId="208"/>
    <cellStyle name="Обычный 6 2 3 4 2 2" xfId="209"/>
    <cellStyle name="Обычный 6 2 3 4 2 2 2" xfId="210"/>
    <cellStyle name="Обычный 6 2 3 4 2 2 3" xfId="211"/>
    <cellStyle name="Обычный 6 2 3 4 2 3" xfId="212"/>
    <cellStyle name="Обычный 6 2 3 4 2 3 2" xfId="213"/>
    <cellStyle name="Обычный 6 2 3 4 2 3 3" xfId="214"/>
    <cellStyle name="Обычный 6 2 3 4 2 4" xfId="215"/>
    <cellStyle name="Обычный 6 2 3 4 2 5" xfId="216"/>
    <cellStyle name="Обычный 6 2 3 4 3" xfId="217"/>
    <cellStyle name="Обычный 6 2 3 4 3 2" xfId="218"/>
    <cellStyle name="Обычный 6 2 3 4 3 3" xfId="219"/>
    <cellStyle name="Обычный 6 2 3 4 4" xfId="220"/>
    <cellStyle name="Обычный 6 2 3 4 4 2" xfId="221"/>
    <cellStyle name="Обычный 6 2 3 4 4 3" xfId="222"/>
    <cellStyle name="Обычный 6 2 3 4 5" xfId="223"/>
    <cellStyle name="Обычный 6 2 3 4 6" xfId="224"/>
    <cellStyle name="Обычный 6 2 3 5" xfId="225"/>
    <cellStyle name="Обычный 6 2 3 5 2" xfId="226"/>
    <cellStyle name="Обычный 6 2 3 5 2 2" xfId="227"/>
    <cellStyle name="Обычный 6 2 3 5 2 3" xfId="228"/>
    <cellStyle name="Обычный 6 2 3 5 3" xfId="229"/>
    <cellStyle name="Обычный 6 2 3 5 3 2" xfId="230"/>
    <cellStyle name="Обычный 6 2 3 5 3 3" xfId="231"/>
    <cellStyle name="Обычный 6 2 3 5 4" xfId="232"/>
    <cellStyle name="Обычный 6 2 3 5 5" xfId="233"/>
    <cellStyle name="Обычный 6 2 3 6" xfId="234"/>
    <cellStyle name="Обычный 6 2 3 6 2" xfId="235"/>
    <cellStyle name="Обычный 6 2 3 6 3" xfId="236"/>
    <cellStyle name="Обычный 6 2 3 7" xfId="237"/>
    <cellStyle name="Обычный 6 2 3 7 2" xfId="238"/>
    <cellStyle name="Обычный 6 2 3 7 3" xfId="239"/>
    <cellStyle name="Обычный 6 2 3 8" xfId="240"/>
    <cellStyle name="Обычный 6 2 3 8 2" xfId="241"/>
    <cellStyle name="Обычный 6 2 3 8 3" xfId="242"/>
    <cellStyle name="Обычный 6 2 3 9" xfId="243"/>
    <cellStyle name="Обычный 6 2 4" xfId="244"/>
    <cellStyle name="Обычный 6 2 4 2" xfId="245"/>
    <cellStyle name="Обычный 6 2 4 2 2" xfId="246"/>
    <cellStyle name="Обычный 6 2 4 2 2 2" xfId="247"/>
    <cellStyle name="Обычный 6 2 4 2 2 3" xfId="248"/>
    <cellStyle name="Обычный 6 2 4 2 3" xfId="249"/>
    <cellStyle name="Обычный 6 2 4 2 3 2" xfId="250"/>
    <cellStyle name="Обычный 6 2 4 2 3 3" xfId="251"/>
    <cellStyle name="Обычный 6 2 4 2 4" xfId="252"/>
    <cellStyle name="Обычный 6 2 4 2 5" xfId="253"/>
    <cellStyle name="Обычный 6 2 4 3" xfId="254"/>
    <cellStyle name="Обычный 6 2 4 3 2" xfId="255"/>
    <cellStyle name="Обычный 6 2 4 3 3" xfId="256"/>
    <cellStyle name="Обычный 6 2 4 4" xfId="257"/>
    <cellStyle name="Обычный 6 2 4 4 2" xfId="258"/>
    <cellStyle name="Обычный 6 2 4 4 3" xfId="259"/>
    <cellStyle name="Обычный 6 2 4 5" xfId="260"/>
    <cellStyle name="Обычный 6 2 4 6" xfId="261"/>
    <cellStyle name="Обычный 6 2 5" xfId="262"/>
    <cellStyle name="Обычный 6 2 5 2" xfId="263"/>
    <cellStyle name="Обычный 6 2 5 2 2" xfId="264"/>
    <cellStyle name="Обычный 6 2 5 2 2 2" xfId="265"/>
    <cellStyle name="Обычный 6 2 5 2 2 3" xfId="266"/>
    <cellStyle name="Обычный 6 2 5 2 3" xfId="267"/>
    <cellStyle name="Обычный 6 2 5 2 3 2" xfId="268"/>
    <cellStyle name="Обычный 6 2 5 2 3 3" xfId="269"/>
    <cellStyle name="Обычный 6 2 5 2 4" xfId="270"/>
    <cellStyle name="Обычный 6 2 5 2 5" xfId="271"/>
    <cellStyle name="Обычный 6 2 5 3" xfId="272"/>
    <cellStyle name="Обычный 6 2 5 3 2" xfId="273"/>
    <cellStyle name="Обычный 6 2 5 3 3" xfId="274"/>
    <cellStyle name="Обычный 6 2 5 4" xfId="275"/>
    <cellStyle name="Обычный 6 2 5 4 2" xfId="276"/>
    <cellStyle name="Обычный 6 2 5 4 3" xfId="277"/>
    <cellStyle name="Обычный 6 2 5 5" xfId="278"/>
    <cellStyle name="Обычный 6 2 5 6" xfId="279"/>
    <cellStyle name="Обычный 6 2 6" xfId="280"/>
    <cellStyle name="Обычный 6 2 6 2" xfId="281"/>
    <cellStyle name="Обычный 6 2 6 2 2" xfId="282"/>
    <cellStyle name="Обычный 6 2 6 2 3" xfId="283"/>
    <cellStyle name="Обычный 6 2 6 3" xfId="284"/>
    <cellStyle name="Обычный 6 2 6 3 2" xfId="285"/>
    <cellStyle name="Обычный 6 2 6 3 3" xfId="286"/>
    <cellStyle name="Обычный 6 2 6 4" xfId="287"/>
    <cellStyle name="Обычный 6 2 6 5" xfId="288"/>
    <cellStyle name="Обычный 6 2 7" xfId="289"/>
    <cellStyle name="Обычный 6 2 7 2" xfId="290"/>
    <cellStyle name="Обычный 6 2 7 3" xfId="291"/>
    <cellStyle name="Обычный 6 2 8" xfId="292"/>
    <cellStyle name="Обычный 6 2 8 2" xfId="293"/>
    <cellStyle name="Обычный 6 2 8 3" xfId="294"/>
    <cellStyle name="Обычный 6 2 9" xfId="295"/>
    <cellStyle name="Обычный 6 2 9 2" xfId="296"/>
    <cellStyle name="Обычный 6 2 9 3" xfId="297"/>
    <cellStyle name="Обычный 6 3" xfId="298"/>
    <cellStyle name="Обычный 6 3 2" xfId="299"/>
    <cellStyle name="Обычный 6 3 2 2" xfId="300"/>
    <cellStyle name="Обычный 6 3 2 2 2" xfId="301"/>
    <cellStyle name="Обычный 6 3 2 2 3" xfId="302"/>
    <cellStyle name="Обычный 6 3 2 3" xfId="303"/>
    <cellStyle name="Обычный 6 3 2 3 2" xfId="304"/>
    <cellStyle name="Обычный 6 3 2 3 3" xfId="305"/>
    <cellStyle name="Обычный 6 3 2 4" xfId="306"/>
    <cellStyle name="Обычный 6 3 2 5" xfId="307"/>
    <cellStyle name="Обычный 6 3 3" xfId="308"/>
    <cellStyle name="Обычный 6 3 3 2" xfId="309"/>
    <cellStyle name="Обычный 6 3 3 3" xfId="310"/>
    <cellStyle name="Обычный 6 3 4" xfId="311"/>
    <cellStyle name="Обычный 6 3 4 2" xfId="312"/>
    <cellStyle name="Обычный 6 3 4 3" xfId="313"/>
    <cellStyle name="Обычный 6 3 5" xfId="314"/>
    <cellStyle name="Обычный 6 3 6" xfId="315"/>
    <cellStyle name="Обычный 6 4" xfId="316"/>
    <cellStyle name="Обычный 6 4 2" xfId="317"/>
    <cellStyle name="Обычный 6 4 2 2" xfId="318"/>
    <cellStyle name="Обычный 6 4 2 2 2" xfId="319"/>
    <cellStyle name="Обычный 6 4 2 2 3" xfId="320"/>
    <cellStyle name="Обычный 6 4 2 3" xfId="321"/>
    <cellStyle name="Обычный 6 4 2 3 2" xfId="322"/>
    <cellStyle name="Обычный 6 4 2 3 3" xfId="323"/>
    <cellStyle name="Обычный 6 4 2 4" xfId="324"/>
    <cellStyle name="Обычный 6 4 2 5" xfId="325"/>
    <cellStyle name="Обычный 6 4 3" xfId="326"/>
    <cellStyle name="Обычный 6 4 3 2" xfId="327"/>
    <cellStyle name="Обычный 6 4 3 3" xfId="328"/>
    <cellStyle name="Обычный 6 4 4" xfId="329"/>
    <cellStyle name="Обычный 6 4 4 2" xfId="330"/>
    <cellStyle name="Обычный 6 4 4 3" xfId="331"/>
    <cellStyle name="Обычный 6 4 5" xfId="332"/>
    <cellStyle name="Обычный 6 4 6" xfId="333"/>
    <cellStyle name="Обычный 6 5" xfId="334"/>
    <cellStyle name="Обычный 6 5 2" xfId="335"/>
    <cellStyle name="Обычный 6 5 2 2" xfId="336"/>
    <cellStyle name="Обычный 6 5 2 3" xfId="337"/>
    <cellStyle name="Обычный 6 5 3" xfId="338"/>
    <cellStyle name="Обычный 6 5 3 2" xfId="339"/>
    <cellStyle name="Обычный 6 5 3 3" xfId="340"/>
    <cellStyle name="Обычный 6 5 4" xfId="341"/>
    <cellStyle name="Обычный 6 5 5" xfId="342"/>
    <cellStyle name="Обычный 6 6" xfId="343"/>
    <cellStyle name="Обычный 6 6 2" xfId="344"/>
    <cellStyle name="Обычный 6 6 3" xfId="345"/>
    <cellStyle name="Обычный 6 7" xfId="346"/>
    <cellStyle name="Обычный 6 7 2" xfId="347"/>
    <cellStyle name="Обычный 6 7 3" xfId="348"/>
    <cellStyle name="Обычный 6 8" xfId="349"/>
    <cellStyle name="Обычный 6 8 2" xfId="350"/>
    <cellStyle name="Обычный 6 8 3" xfId="351"/>
    <cellStyle name="Обычный 6 9" xfId="352"/>
    <cellStyle name="Обычный 7" xfId="2"/>
    <cellStyle name="Обычный 7 2" xfId="353"/>
    <cellStyle name="Обычный 7 2 10" xfId="354"/>
    <cellStyle name="Обычный 7 2 2" xfId="355"/>
    <cellStyle name="Обычный 7 2 2 2" xfId="356"/>
    <cellStyle name="Обычный 7 2 2 2 2" xfId="357"/>
    <cellStyle name="Обычный 7 2 2 2 2 2" xfId="358"/>
    <cellStyle name="Обычный 7 2 2 2 2 3" xfId="359"/>
    <cellStyle name="Обычный 7 2 2 2 3" xfId="360"/>
    <cellStyle name="Обычный 7 2 2 2 3 2" xfId="361"/>
    <cellStyle name="Обычный 7 2 2 2 3 3" xfId="362"/>
    <cellStyle name="Обычный 7 2 2 2 4" xfId="363"/>
    <cellStyle name="Обычный 7 2 2 2 5" xfId="364"/>
    <cellStyle name="Обычный 7 2 2 3" xfId="365"/>
    <cellStyle name="Обычный 7 2 2 3 2" xfId="366"/>
    <cellStyle name="Обычный 7 2 2 3 3" xfId="367"/>
    <cellStyle name="Обычный 7 2 2 4" xfId="368"/>
    <cellStyle name="Обычный 7 2 2 4 2" xfId="369"/>
    <cellStyle name="Обычный 7 2 2 4 3" xfId="370"/>
    <cellStyle name="Обычный 7 2 2 5" xfId="371"/>
    <cellStyle name="Обычный 7 2 2 6" xfId="372"/>
    <cellStyle name="Обычный 7 2 3" xfId="373"/>
    <cellStyle name="Обычный 7 2 3 2" xfId="374"/>
    <cellStyle name="Обычный 7 2 3 2 2" xfId="375"/>
    <cellStyle name="Обычный 7 2 3 2 2 2" xfId="376"/>
    <cellStyle name="Обычный 7 2 3 2 2 3" xfId="377"/>
    <cellStyle name="Обычный 7 2 3 2 3" xfId="378"/>
    <cellStyle name="Обычный 7 2 3 2 3 2" xfId="379"/>
    <cellStyle name="Обычный 7 2 3 2 3 3" xfId="380"/>
    <cellStyle name="Обычный 7 2 3 2 4" xfId="381"/>
    <cellStyle name="Обычный 7 2 3 2 5" xfId="382"/>
    <cellStyle name="Обычный 7 2 3 3" xfId="383"/>
    <cellStyle name="Обычный 7 2 3 3 2" xfId="384"/>
    <cellStyle name="Обычный 7 2 3 3 3" xfId="385"/>
    <cellStyle name="Обычный 7 2 3 4" xfId="386"/>
    <cellStyle name="Обычный 7 2 3 4 2" xfId="387"/>
    <cellStyle name="Обычный 7 2 3 4 3" xfId="388"/>
    <cellStyle name="Обычный 7 2 3 5" xfId="389"/>
    <cellStyle name="Обычный 7 2 3 6" xfId="390"/>
    <cellStyle name="Обычный 7 2 4" xfId="391"/>
    <cellStyle name="Обычный 7 2 4 2" xfId="392"/>
    <cellStyle name="Обычный 7 2 4 2 2" xfId="393"/>
    <cellStyle name="Обычный 7 2 4 2 3" xfId="394"/>
    <cellStyle name="Обычный 7 2 4 3" xfId="395"/>
    <cellStyle name="Обычный 7 2 4 3 2" xfId="396"/>
    <cellStyle name="Обычный 7 2 4 3 3" xfId="397"/>
    <cellStyle name="Обычный 7 2 4 4" xfId="398"/>
    <cellStyle name="Обычный 7 2 4 5" xfId="399"/>
    <cellStyle name="Обычный 7 2 5" xfId="400"/>
    <cellStyle name="Обычный 7 2 5 2" xfId="401"/>
    <cellStyle name="Обычный 7 2 5 3" xfId="402"/>
    <cellStyle name="Обычный 7 2 6" xfId="403"/>
    <cellStyle name="Обычный 7 2 6 2" xfId="404"/>
    <cellStyle name="Обычный 7 2 6 3" xfId="405"/>
    <cellStyle name="Обычный 7 2 7" xfId="406"/>
    <cellStyle name="Обычный 7 2 7 2" xfId="407"/>
    <cellStyle name="Обычный 7 2 7 3" xfId="408"/>
    <cellStyle name="Обычный 7 2 8" xfId="409"/>
    <cellStyle name="Обычный 7 2 9" xfId="410"/>
    <cellStyle name="Обычный 8" xfId="411"/>
    <cellStyle name="Обычный 9" xfId="412"/>
    <cellStyle name="Обычный 9 2" xfId="413"/>
    <cellStyle name="Обычный 9 2 2" xfId="414"/>
    <cellStyle name="Обычный 9 2 2 2" xfId="415"/>
    <cellStyle name="Обычный 9 2 2 2 2" xfId="416"/>
    <cellStyle name="Обычный 9 2 2 2 3" xfId="417"/>
    <cellStyle name="Обычный 9 2 2 3" xfId="418"/>
    <cellStyle name="Обычный 9 2 2 3 2" xfId="419"/>
    <cellStyle name="Обычный 9 2 2 3 3" xfId="420"/>
    <cellStyle name="Обычный 9 2 2 4" xfId="421"/>
    <cellStyle name="Обычный 9 2 2 4 2" xfId="422"/>
    <cellStyle name="Обычный 9 2 2 4 3" xfId="423"/>
    <cellStyle name="Обычный 9 2 2 5" xfId="424"/>
    <cellStyle name="Обычный 9 2 2 6" xfId="425"/>
    <cellStyle name="Обычный 9 2 3" xfId="426"/>
    <cellStyle name="Обычный 9 2 3 2" xfId="427"/>
    <cellStyle name="Обычный 9 2 3 3" xfId="428"/>
    <cellStyle name="Обычный 9 2 4" xfId="429"/>
    <cellStyle name="Обычный 9 2 4 2" xfId="430"/>
    <cellStyle name="Обычный 9 2 4 3" xfId="431"/>
    <cellStyle name="Обычный 9 2 5" xfId="432"/>
    <cellStyle name="Обычный 9 2 6" xfId="433"/>
    <cellStyle name="Обычный 9 3" xfId="434"/>
    <cellStyle name="Обычный 9 3 2" xfId="435"/>
    <cellStyle name="Обычный 9 3 2 2" xfId="436"/>
    <cellStyle name="Обычный 9 3 2 3" xfId="437"/>
    <cellStyle name="Обычный 9 3 3" xfId="438"/>
    <cellStyle name="Обычный 9 3 3 2" xfId="439"/>
    <cellStyle name="Обычный 9 3 3 3" xfId="440"/>
    <cellStyle name="Обычный 9 3 4" xfId="441"/>
    <cellStyle name="Обычный 9 3 4 2" xfId="442"/>
    <cellStyle name="Обычный 9 3 4 3" xfId="443"/>
    <cellStyle name="Обычный 9 3 5" xfId="444"/>
    <cellStyle name="Обычный 9 3 6" xfId="445"/>
    <cellStyle name="Обычный 9 4" xfId="446"/>
    <cellStyle name="Обычный 9 4 2" xfId="447"/>
    <cellStyle name="Обычный 9 4 3" xfId="448"/>
    <cellStyle name="Обычный 9 5" xfId="449"/>
    <cellStyle name="Обычный 9 5 2" xfId="450"/>
    <cellStyle name="Обычный 9 5 3" xfId="451"/>
    <cellStyle name="Обычный 9 6" xfId="452"/>
    <cellStyle name="Обычный 9 7" xfId="453"/>
    <cellStyle name="Обычный_Новые расчеты стоимости услуги передачи  на 2005 г к 21.04.2004" xfId="580"/>
    <cellStyle name="Плохой 2" xfId="454"/>
    <cellStyle name="Пояснение 2" xfId="455"/>
    <cellStyle name="Примечание 2" xfId="456"/>
    <cellStyle name="Процентный 2" xfId="457"/>
    <cellStyle name="Процентный 3" xfId="458"/>
    <cellStyle name="Связанная ячейка 2" xfId="459"/>
    <cellStyle name="Стиль 1" xfId="460"/>
    <cellStyle name="Текст предупреждения 2" xfId="461"/>
    <cellStyle name="Финансовый 2" xfId="462"/>
    <cellStyle name="Финансовый 2 10" xfId="463"/>
    <cellStyle name="Финансовый 2 2" xfId="464"/>
    <cellStyle name="Финансовый 2 2 2" xfId="465"/>
    <cellStyle name="Финансовый 2 2 2 2" xfId="466"/>
    <cellStyle name="Финансовый 2 2 2 2 2" xfId="467"/>
    <cellStyle name="Финансовый 2 2 2 2 3" xfId="468"/>
    <cellStyle name="Финансовый 2 2 2 2 4" xfId="469"/>
    <cellStyle name="Финансовый 2 2 2 3" xfId="470"/>
    <cellStyle name="Финансовый 2 2 2 3 2" xfId="471"/>
    <cellStyle name="Финансовый 2 2 2 3 3" xfId="472"/>
    <cellStyle name="Финансовый 2 2 2 4" xfId="473"/>
    <cellStyle name="Финансовый 2 2 2 5" xfId="474"/>
    <cellStyle name="Финансовый 2 2 3" xfId="475"/>
    <cellStyle name="Финансовый 2 2 3 2" xfId="476"/>
    <cellStyle name="Финансовый 2 2 3 3" xfId="477"/>
    <cellStyle name="Финансовый 2 2 4" xfId="478"/>
    <cellStyle name="Финансовый 2 2 4 2" xfId="479"/>
    <cellStyle name="Финансовый 2 2 4 3" xfId="480"/>
    <cellStyle name="Финансовый 2 2 5" xfId="481"/>
    <cellStyle name="Финансовый 2 2 6" xfId="482"/>
    <cellStyle name="Финансовый 2 3" xfId="483"/>
    <cellStyle name="Финансовый 2 3 2" xfId="484"/>
    <cellStyle name="Финансовый 2 3 2 2" xfId="485"/>
    <cellStyle name="Финансовый 2 3 2 2 2" xfId="486"/>
    <cellStyle name="Финансовый 2 3 2 2 3" xfId="487"/>
    <cellStyle name="Финансовый 2 3 2 3" xfId="488"/>
    <cellStyle name="Финансовый 2 3 2 3 2" xfId="489"/>
    <cellStyle name="Финансовый 2 3 2 3 3" xfId="490"/>
    <cellStyle name="Финансовый 2 3 2 4" xfId="491"/>
    <cellStyle name="Финансовый 2 3 2 5" xfId="492"/>
    <cellStyle name="Финансовый 2 3 3" xfId="493"/>
    <cellStyle name="Финансовый 2 3 3 2" xfId="494"/>
    <cellStyle name="Финансовый 2 3 3 3" xfId="495"/>
    <cellStyle name="Финансовый 2 3 4" xfId="496"/>
    <cellStyle name="Финансовый 2 3 4 2" xfId="497"/>
    <cellStyle name="Финансовый 2 3 4 3" xfId="498"/>
    <cellStyle name="Финансовый 2 3 5" xfId="499"/>
    <cellStyle name="Финансовый 2 3 6" xfId="500"/>
    <cellStyle name="Финансовый 2 4" xfId="501"/>
    <cellStyle name="Финансовый 2 4 2" xfId="502"/>
    <cellStyle name="Финансовый 2 4 2 2" xfId="503"/>
    <cellStyle name="Финансовый 2 4 2 3" xfId="504"/>
    <cellStyle name="Финансовый 2 4 3" xfId="505"/>
    <cellStyle name="Финансовый 2 4 3 2" xfId="506"/>
    <cellStyle name="Финансовый 2 4 3 3" xfId="507"/>
    <cellStyle name="Финансовый 2 4 4" xfId="508"/>
    <cellStyle name="Финансовый 2 4 5" xfId="509"/>
    <cellStyle name="Финансовый 2 5" xfId="510"/>
    <cellStyle name="Финансовый 2 5 2" xfId="511"/>
    <cellStyle name="Финансовый 2 5 3" xfId="512"/>
    <cellStyle name="Финансовый 2 6" xfId="513"/>
    <cellStyle name="Финансовый 2 6 2" xfId="514"/>
    <cellStyle name="Финансовый 2 6 3" xfId="515"/>
    <cellStyle name="Финансовый 2 7" xfId="516"/>
    <cellStyle name="Финансовый 2 7 2" xfId="517"/>
    <cellStyle name="Финансовый 2 7 3" xfId="518"/>
    <cellStyle name="Финансовый 2 8" xfId="519"/>
    <cellStyle name="Финансовый 2 9" xfId="520"/>
    <cellStyle name="Финансовый 3" xfId="521"/>
    <cellStyle name="Финансовый 3 10" xfId="522"/>
    <cellStyle name="Финансовый 3 2" xfId="523"/>
    <cellStyle name="Финансовый 3 2 2" xfId="524"/>
    <cellStyle name="Финансовый 3 2 2 2" xfId="525"/>
    <cellStyle name="Финансовый 3 2 2 2 2" xfId="526"/>
    <cellStyle name="Финансовый 3 2 2 2 3" xfId="527"/>
    <cellStyle name="Финансовый 3 2 2 3" xfId="528"/>
    <cellStyle name="Финансовый 3 2 2 3 2" xfId="529"/>
    <cellStyle name="Финансовый 3 2 2 3 3" xfId="530"/>
    <cellStyle name="Финансовый 3 2 2 4" xfId="531"/>
    <cellStyle name="Финансовый 3 2 2 5" xfId="532"/>
    <cellStyle name="Финансовый 3 2 3" xfId="533"/>
    <cellStyle name="Финансовый 3 2 3 2" xfId="534"/>
    <cellStyle name="Финансовый 3 2 3 3" xfId="535"/>
    <cellStyle name="Финансовый 3 2 4" xfId="536"/>
    <cellStyle name="Финансовый 3 2 4 2" xfId="537"/>
    <cellStyle name="Финансовый 3 2 4 3" xfId="538"/>
    <cellStyle name="Финансовый 3 2 5" xfId="539"/>
    <cellStyle name="Финансовый 3 2 6" xfId="540"/>
    <cellStyle name="Финансовый 3 3" xfId="541"/>
    <cellStyle name="Финансовый 3 3 2" xfId="542"/>
    <cellStyle name="Финансовый 3 3 2 2" xfId="543"/>
    <cellStyle name="Финансовый 3 3 2 2 2" xfId="544"/>
    <cellStyle name="Финансовый 3 3 2 2 3" xfId="545"/>
    <cellStyle name="Финансовый 3 3 2 3" xfId="546"/>
    <cellStyle name="Финансовый 3 3 2 3 2" xfId="547"/>
    <cellStyle name="Финансовый 3 3 2 3 3" xfId="548"/>
    <cellStyle name="Финансовый 3 3 2 4" xfId="549"/>
    <cellStyle name="Финансовый 3 3 2 5" xfId="550"/>
    <cellStyle name="Финансовый 3 3 3" xfId="551"/>
    <cellStyle name="Финансовый 3 3 3 2" xfId="552"/>
    <cellStyle name="Финансовый 3 3 3 3" xfId="553"/>
    <cellStyle name="Финансовый 3 3 4" xfId="554"/>
    <cellStyle name="Финансовый 3 3 4 2" xfId="555"/>
    <cellStyle name="Финансовый 3 3 4 3" xfId="556"/>
    <cellStyle name="Финансовый 3 3 5" xfId="557"/>
    <cellStyle name="Финансовый 3 3 6" xfId="558"/>
    <cellStyle name="Финансовый 3 4" xfId="559"/>
    <cellStyle name="Финансовый 3 4 2" xfId="560"/>
    <cellStyle name="Финансовый 3 4 2 2" xfId="561"/>
    <cellStyle name="Финансовый 3 4 2 3" xfId="562"/>
    <cellStyle name="Финансовый 3 4 3" xfId="563"/>
    <cellStyle name="Финансовый 3 4 3 2" xfId="564"/>
    <cellStyle name="Финансовый 3 4 3 3" xfId="565"/>
    <cellStyle name="Финансовый 3 4 4" xfId="566"/>
    <cellStyle name="Финансовый 3 4 5" xfId="567"/>
    <cellStyle name="Финансовый 3 5" xfId="568"/>
    <cellStyle name="Финансовый 3 5 2" xfId="569"/>
    <cellStyle name="Финансовый 3 5 3" xfId="570"/>
    <cellStyle name="Финансовый 3 6" xfId="571"/>
    <cellStyle name="Финансовый 3 6 2" xfId="572"/>
    <cellStyle name="Финансовый 3 6 3" xfId="573"/>
    <cellStyle name="Финансовый 3 7" xfId="574"/>
    <cellStyle name="Финансовый 3 7 2" xfId="575"/>
    <cellStyle name="Финансовый 3 7 3" xfId="576"/>
    <cellStyle name="Финансовый 3 8" xfId="577"/>
    <cellStyle name="Финансовый 3 9" xfId="578"/>
    <cellStyle name="Хороший 2" xfId="57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E101"/>
  <sheetViews>
    <sheetView tabSelected="1" view="pageBreakPreview" topLeftCell="AM74" zoomScaleNormal="60" zoomScaleSheetLayoutView="100" workbookViewId="0">
      <selection activeCell="BJ68" sqref="BJ68"/>
    </sheetView>
  </sheetViews>
  <sheetFormatPr defaultColWidth="9.140625" defaultRowHeight="15.75" outlineLevelRow="1" outlineLevelCol="1" x14ac:dyDescent="0.25"/>
  <cols>
    <col min="1" max="1" width="8.28515625" style="1" customWidth="1"/>
    <col min="2" max="2" width="35.140625" style="1" customWidth="1"/>
    <col min="3" max="3" width="10.42578125" style="1" customWidth="1"/>
    <col min="4" max="4" width="11.28515625" style="1" customWidth="1" outlineLevel="1"/>
    <col min="5" max="5" width="10" style="1" customWidth="1" outlineLevel="1"/>
    <col min="6" max="6" width="8.42578125" style="1" customWidth="1" outlineLevel="1"/>
    <col min="7" max="7" width="7.85546875" style="1" customWidth="1" outlineLevel="1"/>
    <col min="8" max="8" width="5.140625" style="1" customWidth="1" outlineLevel="1"/>
    <col min="9" max="9" width="7" style="1" customWidth="1" outlineLevel="1"/>
    <col min="10" max="10" width="6.140625" style="1" customWidth="1" outlineLevel="1"/>
    <col min="11" max="11" width="6.85546875" style="1" customWidth="1" outlineLevel="1"/>
    <col min="12" max="12" width="8.5703125" style="1" customWidth="1" outlineLevel="1"/>
    <col min="13" max="13" width="8.85546875" style="1" customWidth="1" outlineLevel="1"/>
    <col min="14" max="18" width="6.85546875" style="1" customWidth="1" outlineLevel="1"/>
    <col min="19" max="19" width="9.5703125" style="1" customWidth="1" outlineLevel="1"/>
    <col min="20" max="20" width="9" style="1" customWidth="1" outlineLevel="1"/>
    <col min="21" max="25" width="6.85546875" style="1" customWidth="1" outlineLevel="1"/>
    <col min="26" max="26" width="9.28515625" style="1" customWidth="1" outlineLevel="1"/>
    <col min="27" max="32" width="7.140625" style="1" customWidth="1" outlineLevel="1"/>
    <col min="33" max="33" width="10.28515625" style="1" customWidth="1" outlineLevel="1"/>
    <col min="34" max="34" width="9.85546875" style="1" customWidth="1" outlineLevel="1"/>
    <col min="35" max="39" width="7.140625" style="1" customWidth="1" outlineLevel="1"/>
    <col min="40" max="40" width="6.85546875" style="1" customWidth="1"/>
    <col min="41" max="41" width="7.140625" style="38" customWidth="1"/>
    <col min="42" max="45" width="7.140625" style="1" customWidth="1"/>
    <col min="46" max="46" width="8" style="1" customWidth="1"/>
    <col min="47" max="47" width="7.5703125" style="1" customWidth="1"/>
    <col min="48" max="48" width="7.28515625" style="38" bestFit="1" customWidth="1"/>
    <col min="49" max="50" width="6.85546875" style="1" bestFit="1" customWidth="1"/>
    <col min="51" max="51" width="7.42578125" style="1" bestFit="1" customWidth="1"/>
    <col min="52" max="53" width="6.85546875" style="1" bestFit="1" customWidth="1"/>
    <col min="54" max="54" width="7.28515625" style="1" customWidth="1"/>
    <col min="55" max="55" width="7.140625" style="38" customWidth="1"/>
    <col min="56" max="60" width="6.85546875" style="1" bestFit="1" customWidth="1"/>
    <col min="61" max="61" width="8.28515625" style="1" customWidth="1"/>
    <col min="62" max="62" width="7.140625" style="38" customWidth="1"/>
    <col min="63" max="63" width="7.28515625" style="1" bestFit="1" customWidth="1"/>
    <col min="64" max="64" width="5" style="1" customWidth="1"/>
    <col min="65" max="65" width="6.85546875" style="1" bestFit="1" customWidth="1"/>
    <col min="66" max="66" width="7.140625" style="1" customWidth="1"/>
    <col min="67" max="67" width="6.5703125" style="1" customWidth="1"/>
    <col min="68" max="68" width="8.85546875" style="1" customWidth="1"/>
    <col min="69" max="69" width="7.140625" style="38" customWidth="1"/>
    <col min="70" max="70" width="7.140625" style="1" customWidth="1"/>
    <col min="71" max="71" width="5.42578125" style="1" customWidth="1"/>
    <col min="72" max="72" width="6.140625" style="1" customWidth="1"/>
    <col min="73" max="73" width="6.42578125" style="1" customWidth="1"/>
    <col min="74" max="74" width="5.42578125" style="1" customWidth="1"/>
    <col min="75" max="75" width="8.28515625" style="1" customWidth="1"/>
    <col min="76" max="76" width="4.42578125" style="1" customWidth="1"/>
    <col min="77" max="77" width="8.85546875" style="1" customWidth="1"/>
    <col min="78" max="78" width="6.42578125" style="103" customWidth="1"/>
    <col min="79" max="79" width="11.5703125" style="182" customWidth="1"/>
    <col min="80" max="80" width="9.5703125" style="135" customWidth="1"/>
    <col min="81" max="81" width="48.42578125" style="135" customWidth="1"/>
    <col min="82" max="82" width="19" style="1" customWidth="1"/>
    <col min="83" max="83" width="24.42578125" style="1" customWidth="1"/>
    <col min="84" max="16384" width="9.140625" style="1"/>
  </cols>
  <sheetData>
    <row r="1" spans="1:82" s="87" customFormat="1" ht="10.5" customHeight="1" x14ac:dyDescent="0.2">
      <c r="D1" s="213"/>
      <c r="AJ1" s="214"/>
      <c r="AM1" s="215"/>
      <c r="BZ1" s="216"/>
      <c r="CA1" s="215" t="s">
        <v>0</v>
      </c>
      <c r="CB1" s="215"/>
      <c r="CC1" s="215"/>
    </row>
    <row r="2" spans="1:82" s="87" customFormat="1" ht="10.5" customHeight="1" x14ac:dyDescent="0.2">
      <c r="D2" s="213"/>
      <c r="AJ2" s="214"/>
      <c r="AM2" s="214"/>
      <c r="BZ2" s="216"/>
      <c r="CA2" s="214" t="s">
        <v>1</v>
      </c>
      <c r="CB2" s="214"/>
      <c r="CC2" s="214"/>
    </row>
    <row r="3" spans="1:82" s="87" customFormat="1" ht="10.5" customHeight="1" x14ac:dyDescent="0.2">
      <c r="D3" s="213"/>
      <c r="AJ3" s="214"/>
      <c r="AM3" s="214"/>
      <c r="BZ3" s="216"/>
      <c r="CA3" s="214" t="s">
        <v>2</v>
      </c>
      <c r="CB3" s="214"/>
      <c r="CC3" s="214"/>
    </row>
    <row r="4" spans="1:82" s="217" customFormat="1" ht="10.5" customHeight="1" x14ac:dyDescent="0.2">
      <c r="B4" s="218"/>
      <c r="C4" s="218"/>
      <c r="D4" s="219" t="s">
        <v>3</v>
      </c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218"/>
      <c r="Y4" s="218"/>
      <c r="Z4" s="218"/>
      <c r="AA4" s="218"/>
      <c r="AB4" s="218"/>
      <c r="AC4" s="218"/>
      <c r="AD4" s="218"/>
      <c r="AE4" s="218"/>
      <c r="AF4" s="218"/>
      <c r="AG4" s="218"/>
      <c r="AH4" s="218"/>
      <c r="AI4" s="218"/>
      <c r="AJ4" s="218"/>
      <c r="AK4" s="218"/>
      <c r="AL4" s="218"/>
      <c r="AM4" s="218"/>
      <c r="BZ4" s="220"/>
      <c r="CA4" s="221"/>
    </row>
    <row r="5" spans="1:82" s="3" customFormat="1" ht="18.75" customHeight="1" x14ac:dyDescent="0.3">
      <c r="B5" s="200"/>
      <c r="C5" s="200"/>
      <c r="D5" s="400" t="s">
        <v>232</v>
      </c>
      <c r="E5" s="400"/>
      <c r="F5" s="400"/>
      <c r="G5" s="400"/>
      <c r="H5" s="400"/>
      <c r="I5" s="400"/>
      <c r="J5" s="400"/>
      <c r="K5" s="400"/>
      <c r="L5" s="400"/>
      <c r="M5" s="400"/>
      <c r="N5" s="400"/>
      <c r="O5" s="400"/>
      <c r="P5" s="400"/>
      <c r="Q5" s="400"/>
      <c r="R5" s="400"/>
      <c r="S5" s="400"/>
      <c r="T5" s="400"/>
      <c r="U5" s="200"/>
      <c r="V5" s="200"/>
      <c r="W5" s="200"/>
      <c r="X5" s="200"/>
      <c r="Y5" s="200"/>
      <c r="Z5" s="200"/>
      <c r="AA5" s="200"/>
      <c r="AB5" s="200"/>
      <c r="AC5" s="200"/>
      <c r="AD5" s="200"/>
      <c r="AE5" s="200"/>
      <c r="AF5" s="200"/>
      <c r="AG5" s="200"/>
      <c r="AH5" s="200"/>
      <c r="AI5" s="200"/>
      <c r="AJ5" s="200"/>
      <c r="AK5" s="200"/>
      <c r="AL5" s="200"/>
      <c r="AM5" s="200"/>
      <c r="BZ5" s="104"/>
      <c r="CA5" s="181"/>
      <c r="CB5" s="163"/>
      <c r="CC5" s="163"/>
    </row>
    <row r="6" spans="1:82" s="3" customFormat="1" ht="11.25" customHeight="1" x14ac:dyDescent="0.3">
      <c r="B6" s="199"/>
      <c r="C6" s="199"/>
      <c r="D6" s="207"/>
      <c r="E6" s="199"/>
      <c r="F6" s="199"/>
      <c r="G6" s="199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199"/>
      <c r="W6" s="199"/>
      <c r="X6" s="199"/>
      <c r="Y6" s="199"/>
      <c r="Z6" s="199"/>
      <c r="AA6" s="199"/>
      <c r="BZ6" s="104"/>
      <c r="CA6" s="181"/>
      <c r="CB6" s="163"/>
      <c r="CC6" s="163"/>
    </row>
    <row r="7" spans="1:82" s="3" customFormat="1" ht="14.25" customHeight="1" x14ac:dyDescent="0.3">
      <c r="B7" s="209"/>
      <c r="C7" s="201"/>
      <c r="D7" s="401" t="s">
        <v>4</v>
      </c>
      <c r="E7" s="401"/>
      <c r="F7" s="401"/>
      <c r="G7" s="401"/>
      <c r="H7" s="401"/>
      <c r="I7" s="401"/>
      <c r="J7" s="401"/>
      <c r="K7" s="401"/>
      <c r="L7" s="401"/>
      <c r="M7" s="401"/>
      <c r="N7" s="401"/>
      <c r="O7" s="401"/>
      <c r="P7" s="401"/>
      <c r="Q7" s="401"/>
      <c r="R7" s="401"/>
      <c r="S7" s="401"/>
      <c r="T7" s="401"/>
      <c r="U7" s="401"/>
      <c r="V7" s="401"/>
      <c r="W7" s="401"/>
      <c r="X7" s="401"/>
      <c r="Y7" s="401"/>
      <c r="Z7" s="401"/>
      <c r="AA7" s="401"/>
      <c r="AB7" s="401"/>
      <c r="AC7" s="401"/>
      <c r="AD7" s="401"/>
      <c r="AE7" s="401"/>
      <c r="AF7" s="401"/>
      <c r="AG7" s="401"/>
      <c r="AH7" s="401"/>
      <c r="AI7" s="401"/>
      <c r="AJ7" s="401"/>
      <c r="AK7" s="208"/>
      <c r="AL7" s="208"/>
      <c r="AM7" s="208"/>
      <c r="BZ7" s="104"/>
      <c r="CA7" s="181"/>
      <c r="CB7" s="163"/>
      <c r="CC7" s="163"/>
    </row>
    <row r="8" spans="1:82" x14ac:dyDescent="0.25">
      <c r="B8" s="210"/>
      <c r="C8" s="202"/>
      <c r="D8" s="402" t="s">
        <v>5</v>
      </c>
      <c r="E8" s="402"/>
      <c r="F8" s="402"/>
      <c r="G8" s="402"/>
      <c r="H8" s="402"/>
      <c r="I8" s="402"/>
      <c r="J8" s="402"/>
      <c r="K8" s="402"/>
      <c r="L8" s="402"/>
      <c r="M8" s="402"/>
      <c r="N8" s="402"/>
      <c r="O8" s="402"/>
      <c r="P8" s="402"/>
      <c r="Q8" s="402"/>
      <c r="R8" s="402"/>
      <c r="S8" s="402"/>
      <c r="T8" s="402"/>
      <c r="U8" s="402"/>
      <c r="V8" s="402"/>
      <c r="W8" s="402"/>
      <c r="X8" s="402"/>
      <c r="Y8" s="402"/>
      <c r="Z8" s="402"/>
      <c r="AA8" s="402"/>
      <c r="AB8" s="402"/>
      <c r="AC8" s="402"/>
      <c r="AD8" s="402"/>
      <c r="AE8" s="202"/>
      <c r="AF8" s="202"/>
      <c r="AG8" s="202"/>
      <c r="AH8" s="202"/>
      <c r="AI8" s="202"/>
      <c r="AJ8" s="202"/>
      <c r="AK8" s="202"/>
      <c r="AL8" s="202"/>
      <c r="AM8" s="202"/>
      <c r="AO8" s="1"/>
      <c r="AV8" s="1"/>
      <c r="BC8" s="1"/>
      <c r="BJ8" s="1"/>
      <c r="BQ8" s="1"/>
    </row>
    <row r="9" spans="1:82" ht="10.5" customHeight="1" x14ac:dyDescent="0.25">
      <c r="A9" s="202"/>
      <c r="B9" s="210"/>
      <c r="C9" s="202"/>
      <c r="D9" s="202"/>
      <c r="E9" s="202"/>
      <c r="F9" s="202"/>
      <c r="G9" s="202"/>
      <c r="H9" s="202"/>
      <c r="I9" s="202"/>
      <c r="J9" s="202"/>
      <c r="K9" s="202"/>
      <c r="L9" s="202"/>
      <c r="M9" s="202"/>
      <c r="N9" s="202"/>
      <c r="O9" s="202"/>
      <c r="P9" s="202"/>
      <c r="Q9" s="202"/>
      <c r="R9" s="202"/>
      <c r="S9" s="202"/>
      <c r="T9" s="202"/>
      <c r="U9" s="202"/>
      <c r="V9" s="202"/>
      <c r="W9" s="202"/>
      <c r="X9" s="202"/>
      <c r="Y9" s="202"/>
      <c r="Z9" s="202"/>
      <c r="AA9" s="202"/>
      <c r="AO9" s="1"/>
      <c r="AV9" s="1"/>
      <c r="BC9" s="1"/>
      <c r="BJ9" s="1"/>
      <c r="BQ9" s="1"/>
    </row>
    <row r="10" spans="1:82" ht="18.75" customHeight="1" x14ac:dyDescent="0.3">
      <c r="B10" s="211"/>
      <c r="C10" s="203"/>
      <c r="D10" s="403" t="s">
        <v>200</v>
      </c>
      <c r="E10" s="403"/>
      <c r="F10" s="403"/>
      <c r="G10" s="403"/>
      <c r="H10" s="403"/>
      <c r="I10" s="403"/>
      <c r="J10" s="403"/>
      <c r="K10" s="403"/>
      <c r="L10" s="403"/>
      <c r="M10" s="403"/>
      <c r="N10" s="403"/>
      <c r="O10" s="403"/>
      <c r="P10" s="403"/>
      <c r="Q10" s="403"/>
      <c r="R10" s="403"/>
      <c r="S10" s="403"/>
      <c r="T10" s="403"/>
      <c r="U10" s="403"/>
      <c r="V10" s="403"/>
      <c r="W10" s="403"/>
      <c r="X10" s="403"/>
      <c r="Y10" s="403"/>
      <c r="Z10" s="403"/>
      <c r="AA10" s="403"/>
      <c r="AB10" s="403"/>
      <c r="AC10" s="403"/>
      <c r="AD10" s="203"/>
      <c r="AE10" s="203"/>
      <c r="AF10" s="203"/>
      <c r="AG10" s="203"/>
      <c r="AH10" s="203"/>
      <c r="AI10" s="203"/>
      <c r="AJ10" s="203"/>
      <c r="AK10" s="203"/>
      <c r="AL10" s="203"/>
      <c r="AM10" s="203"/>
      <c r="AO10" s="1"/>
      <c r="AV10" s="1"/>
      <c r="BC10" s="1"/>
      <c r="BJ10" s="1"/>
      <c r="BQ10" s="1"/>
    </row>
    <row r="11" spans="1:82" ht="9" customHeight="1" x14ac:dyDescent="0.3">
      <c r="B11" s="3"/>
      <c r="D11" s="204"/>
      <c r="AA11" s="2"/>
      <c r="AO11" s="1"/>
      <c r="AV11" s="1"/>
      <c r="BC11" s="1"/>
      <c r="BJ11" s="1"/>
      <c r="BQ11" s="1"/>
    </row>
    <row r="12" spans="1:82" ht="18.75" x14ac:dyDescent="0.25">
      <c r="B12" s="212"/>
      <c r="C12" s="198"/>
      <c r="D12" s="205" t="s">
        <v>231</v>
      </c>
      <c r="E12" s="198"/>
      <c r="F12" s="198"/>
      <c r="G12" s="198"/>
      <c r="H12" s="198"/>
      <c r="I12" s="198"/>
      <c r="J12" s="198"/>
      <c r="K12" s="198"/>
      <c r="L12" s="198"/>
      <c r="M12" s="198"/>
      <c r="N12" s="198"/>
      <c r="O12" s="198"/>
      <c r="P12" s="198"/>
      <c r="Q12" s="198"/>
      <c r="R12" s="198"/>
      <c r="S12" s="198"/>
      <c r="T12" s="198"/>
      <c r="U12" s="198"/>
      <c r="V12" s="198"/>
      <c r="W12" s="198"/>
      <c r="X12" s="198"/>
      <c r="Y12" s="198"/>
      <c r="Z12" s="198"/>
      <c r="AA12" s="198"/>
      <c r="AB12" s="198"/>
      <c r="AC12" s="198"/>
      <c r="AD12" s="198"/>
      <c r="AE12" s="198"/>
      <c r="AF12" s="198"/>
      <c r="AG12" s="198"/>
      <c r="AH12" s="198"/>
      <c r="AI12" s="198"/>
      <c r="AJ12" s="198"/>
      <c r="AK12" s="198"/>
      <c r="AL12" s="198"/>
      <c r="AM12" s="198"/>
      <c r="AO12" s="1"/>
      <c r="AV12" s="1"/>
      <c r="BC12" s="1"/>
      <c r="BJ12" s="1"/>
      <c r="BQ12" s="1"/>
    </row>
    <row r="13" spans="1:82" x14ac:dyDescent="0.25">
      <c r="B13" s="202"/>
      <c r="C13" s="202"/>
      <c r="D13" s="206" t="s">
        <v>6</v>
      </c>
      <c r="E13" s="202"/>
      <c r="F13" s="202"/>
      <c r="G13" s="202"/>
      <c r="H13" s="202"/>
      <c r="I13" s="202"/>
      <c r="J13" s="202"/>
      <c r="K13" s="202"/>
      <c r="L13" s="202"/>
      <c r="M13" s="202"/>
      <c r="N13" s="202"/>
      <c r="O13" s="202"/>
      <c r="P13" s="202"/>
      <c r="Q13" s="202"/>
      <c r="R13" s="202"/>
      <c r="S13" s="202"/>
      <c r="T13" s="202"/>
      <c r="U13" s="202"/>
      <c r="V13" s="202"/>
      <c r="W13" s="202"/>
      <c r="X13" s="202"/>
      <c r="Y13" s="202"/>
      <c r="Z13" s="202"/>
      <c r="AA13" s="202"/>
      <c r="AB13" s="202"/>
      <c r="AC13" s="202"/>
      <c r="AD13" s="202"/>
      <c r="AE13" s="202"/>
      <c r="AF13" s="202"/>
      <c r="AG13" s="202"/>
      <c r="AH13" s="202"/>
      <c r="AI13" s="202"/>
      <c r="AJ13" s="202"/>
      <c r="AK13" s="202"/>
      <c r="AL13" s="202"/>
      <c r="AM13" s="202"/>
      <c r="AO13" s="1"/>
      <c r="AV13" s="1"/>
      <c r="BC13" s="1"/>
      <c r="BJ13" s="1"/>
      <c r="BQ13" s="1"/>
    </row>
    <row r="14" spans="1:82" ht="6.75" customHeight="1" thickBot="1" x14ac:dyDescent="0.3">
      <c r="D14" s="204"/>
      <c r="AO14" s="1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J14" s="1"/>
      <c r="BQ14" s="1"/>
    </row>
    <row r="15" spans="1:82" s="87" customFormat="1" ht="24" customHeight="1" x14ac:dyDescent="0.2">
      <c r="A15" s="374" t="s">
        <v>7</v>
      </c>
      <c r="B15" s="377" t="s">
        <v>8</v>
      </c>
      <c r="C15" s="377" t="s">
        <v>9</v>
      </c>
      <c r="D15" s="378" t="s">
        <v>10</v>
      </c>
      <c r="E15" s="381" t="s">
        <v>11</v>
      </c>
      <c r="F15" s="382"/>
      <c r="G15" s="382"/>
      <c r="H15" s="382"/>
      <c r="I15" s="382"/>
      <c r="J15" s="382"/>
      <c r="K15" s="382"/>
      <c r="L15" s="382"/>
      <c r="M15" s="382"/>
      <c r="N15" s="382"/>
      <c r="O15" s="382"/>
      <c r="P15" s="382"/>
      <c r="Q15" s="382"/>
      <c r="R15" s="382"/>
      <c r="S15" s="382"/>
      <c r="T15" s="382"/>
      <c r="U15" s="382"/>
      <c r="V15" s="382"/>
      <c r="W15" s="382"/>
      <c r="X15" s="382"/>
      <c r="Y15" s="382"/>
      <c r="Z15" s="382"/>
      <c r="AA15" s="382"/>
      <c r="AB15" s="382"/>
      <c r="AC15" s="382"/>
      <c r="AD15" s="382"/>
      <c r="AE15" s="382"/>
      <c r="AF15" s="382"/>
      <c r="AG15" s="382"/>
      <c r="AH15" s="382"/>
      <c r="AI15" s="382"/>
      <c r="AJ15" s="382"/>
      <c r="AK15" s="382"/>
      <c r="AL15" s="382"/>
      <c r="AM15" s="382"/>
      <c r="AN15" s="382"/>
      <c r="AO15" s="382"/>
      <c r="AP15" s="382"/>
      <c r="AQ15" s="382"/>
      <c r="AR15" s="382"/>
      <c r="AS15" s="382"/>
      <c r="AT15" s="382"/>
      <c r="AU15" s="382"/>
      <c r="AV15" s="382"/>
      <c r="AW15" s="382"/>
      <c r="AX15" s="382"/>
      <c r="AY15" s="382"/>
      <c r="AZ15" s="382"/>
      <c r="BA15" s="382"/>
      <c r="BB15" s="382"/>
      <c r="BC15" s="382"/>
      <c r="BD15" s="382"/>
      <c r="BE15" s="382"/>
      <c r="BF15" s="382"/>
      <c r="BG15" s="382"/>
      <c r="BH15" s="382"/>
      <c r="BI15" s="382"/>
      <c r="BJ15" s="382"/>
      <c r="BK15" s="382"/>
      <c r="BL15" s="382"/>
      <c r="BM15" s="382"/>
      <c r="BN15" s="382"/>
      <c r="BO15" s="382"/>
      <c r="BP15" s="382"/>
      <c r="BQ15" s="382"/>
      <c r="BR15" s="382"/>
      <c r="BS15" s="382"/>
      <c r="BT15" s="382"/>
      <c r="BU15" s="382"/>
      <c r="BV15" s="383"/>
      <c r="BW15" s="392" t="s">
        <v>12</v>
      </c>
      <c r="BX15" s="392"/>
      <c r="BY15" s="392"/>
      <c r="BZ15" s="393"/>
      <c r="CA15" s="377" t="s">
        <v>13</v>
      </c>
      <c r="CB15" s="164"/>
      <c r="CC15" s="164"/>
    </row>
    <row r="16" spans="1:82" s="87" customFormat="1" ht="21" customHeight="1" thickBot="1" x14ac:dyDescent="0.25">
      <c r="A16" s="375"/>
      <c r="B16" s="377"/>
      <c r="C16" s="377"/>
      <c r="D16" s="379"/>
      <c r="E16" s="405" t="s">
        <v>14</v>
      </c>
      <c r="F16" s="406"/>
      <c r="G16" s="406"/>
      <c r="H16" s="406"/>
      <c r="I16" s="406"/>
      <c r="J16" s="406"/>
      <c r="K16" s="406"/>
      <c r="L16" s="407"/>
      <c r="M16" s="407"/>
      <c r="N16" s="407"/>
      <c r="O16" s="407"/>
      <c r="P16" s="407"/>
      <c r="Q16" s="407"/>
      <c r="R16" s="407"/>
      <c r="S16" s="407"/>
      <c r="T16" s="407"/>
      <c r="U16" s="407"/>
      <c r="V16" s="407"/>
      <c r="W16" s="407"/>
      <c r="X16" s="407"/>
      <c r="Y16" s="407"/>
      <c r="Z16" s="407"/>
      <c r="AA16" s="407"/>
      <c r="AB16" s="407"/>
      <c r="AC16" s="407"/>
      <c r="AD16" s="407"/>
      <c r="AE16" s="407"/>
      <c r="AF16" s="407"/>
      <c r="AG16" s="407"/>
      <c r="AH16" s="407"/>
      <c r="AI16" s="407"/>
      <c r="AJ16" s="407"/>
      <c r="AK16" s="407"/>
      <c r="AL16" s="407"/>
      <c r="AM16" s="408"/>
      <c r="AN16" s="409" t="s">
        <v>15</v>
      </c>
      <c r="AO16" s="410"/>
      <c r="AP16" s="410"/>
      <c r="AQ16" s="410"/>
      <c r="AR16" s="410"/>
      <c r="AS16" s="410"/>
      <c r="AT16" s="410"/>
      <c r="AU16" s="410"/>
      <c r="AV16" s="410"/>
      <c r="AW16" s="410"/>
      <c r="AX16" s="410"/>
      <c r="AY16" s="410"/>
      <c r="AZ16" s="410"/>
      <c r="BA16" s="410"/>
      <c r="BB16" s="410"/>
      <c r="BC16" s="410"/>
      <c r="BD16" s="410"/>
      <c r="BE16" s="410"/>
      <c r="BF16" s="410"/>
      <c r="BG16" s="410"/>
      <c r="BH16" s="410"/>
      <c r="BI16" s="410"/>
      <c r="BJ16" s="410"/>
      <c r="BK16" s="410"/>
      <c r="BL16" s="410"/>
      <c r="BM16" s="410"/>
      <c r="BN16" s="410"/>
      <c r="BO16" s="410"/>
      <c r="BP16" s="410"/>
      <c r="BQ16" s="410"/>
      <c r="BR16" s="410"/>
      <c r="BS16" s="410"/>
      <c r="BT16" s="410"/>
      <c r="BU16" s="410"/>
      <c r="BV16" s="411"/>
      <c r="BW16" s="394"/>
      <c r="BX16" s="394"/>
      <c r="BY16" s="394"/>
      <c r="BZ16" s="395"/>
      <c r="CA16" s="377"/>
      <c r="CB16" s="164"/>
      <c r="CC16" s="164"/>
      <c r="CD16" s="88"/>
    </row>
    <row r="17" spans="1:83" s="87" customFormat="1" ht="22.5" customHeight="1" x14ac:dyDescent="0.2">
      <c r="A17" s="375"/>
      <c r="B17" s="377"/>
      <c r="C17" s="377"/>
      <c r="D17" s="379"/>
      <c r="E17" s="412" t="s">
        <v>16</v>
      </c>
      <c r="F17" s="413"/>
      <c r="G17" s="413"/>
      <c r="H17" s="413"/>
      <c r="I17" s="413"/>
      <c r="J17" s="413"/>
      <c r="K17" s="413"/>
      <c r="L17" s="384" t="s">
        <v>17</v>
      </c>
      <c r="M17" s="385"/>
      <c r="N17" s="385"/>
      <c r="O17" s="385"/>
      <c r="P17" s="385"/>
      <c r="Q17" s="385"/>
      <c r="R17" s="385"/>
      <c r="S17" s="414" t="s">
        <v>18</v>
      </c>
      <c r="T17" s="415"/>
      <c r="U17" s="415"/>
      <c r="V17" s="415"/>
      <c r="W17" s="415"/>
      <c r="X17" s="415"/>
      <c r="Y17" s="416"/>
      <c r="Z17" s="417" t="s">
        <v>19</v>
      </c>
      <c r="AA17" s="415"/>
      <c r="AB17" s="415"/>
      <c r="AC17" s="415"/>
      <c r="AD17" s="415"/>
      <c r="AE17" s="415"/>
      <c r="AF17" s="416"/>
      <c r="AG17" s="418" t="s">
        <v>20</v>
      </c>
      <c r="AH17" s="419"/>
      <c r="AI17" s="419"/>
      <c r="AJ17" s="419"/>
      <c r="AK17" s="419"/>
      <c r="AL17" s="419"/>
      <c r="AM17" s="420"/>
      <c r="AN17" s="421" t="s">
        <v>16</v>
      </c>
      <c r="AO17" s="376"/>
      <c r="AP17" s="376"/>
      <c r="AQ17" s="376"/>
      <c r="AR17" s="376"/>
      <c r="AS17" s="376"/>
      <c r="AT17" s="380"/>
      <c r="AU17" s="384" t="s">
        <v>17</v>
      </c>
      <c r="AV17" s="385"/>
      <c r="AW17" s="385"/>
      <c r="AX17" s="385"/>
      <c r="AY17" s="385"/>
      <c r="AZ17" s="385"/>
      <c r="BA17" s="386"/>
      <c r="BB17" s="387" t="s">
        <v>18</v>
      </c>
      <c r="BC17" s="388"/>
      <c r="BD17" s="388"/>
      <c r="BE17" s="388"/>
      <c r="BF17" s="388"/>
      <c r="BG17" s="388"/>
      <c r="BH17" s="388"/>
      <c r="BI17" s="384" t="s">
        <v>19</v>
      </c>
      <c r="BJ17" s="385"/>
      <c r="BK17" s="385"/>
      <c r="BL17" s="385"/>
      <c r="BM17" s="385"/>
      <c r="BN17" s="385"/>
      <c r="BO17" s="385"/>
      <c r="BP17" s="381" t="s">
        <v>20</v>
      </c>
      <c r="BQ17" s="382"/>
      <c r="BR17" s="382"/>
      <c r="BS17" s="382"/>
      <c r="BT17" s="382"/>
      <c r="BU17" s="382"/>
      <c r="BV17" s="383"/>
      <c r="BW17" s="396"/>
      <c r="BX17" s="396"/>
      <c r="BY17" s="396"/>
      <c r="BZ17" s="397"/>
      <c r="CA17" s="377"/>
      <c r="CB17" s="164"/>
      <c r="CC17" s="164"/>
      <c r="CD17" s="88"/>
    </row>
    <row r="18" spans="1:83" s="87" customFormat="1" ht="45.75" customHeight="1" x14ac:dyDescent="0.2">
      <c r="A18" s="375"/>
      <c r="B18" s="377"/>
      <c r="C18" s="377"/>
      <c r="D18" s="379"/>
      <c r="E18" s="89" t="s">
        <v>21</v>
      </c>
      <c r="F18" s="389" t="s">
        <v>22</v>
      </c>
      <c r="G18" s="389"/>
      <c r="H18" s="389"/>
      <c r="I18" s="389"/>
      <c r="J18" s="389"/>
      <c r="K18" s="391"/>
      <c r="L18" s="89" t="s">
        <v>21</v>
      </c>
      <c r="M18" s="389" t="s">
        <v>22</v>
      </c>
      <c r="N18" s="389"/>
      <c r="O18" s="389"/>
      <c r="P18" s="389"/>
      <c r="Q18" s="389"/>
      <c r="R18" s="391"/>
      <c r="S18" s="89" t="s">
        <v>21</v>
      </c>
      <c r="T18" s="389" t="s">
        <v>22</v>
      </c>
      <c r="U18" s="389"/>
      <c r="V18" s="389"/>
      <c r="W18" s="389"/>
      <c r="X18" s="389"/>
      <c r="Y18" s="390"/>
      <c r="Z18" s="226" t="s">
        <v>21</v>
      </c>
      <c r="AA18" s="389" t="s">
        <v>22</v>
      </c>
      <c r="AB18" s="389"/>
      <c r="AC18" s="389"/>
      <c r="AD18" s="389"/>
      <c r="AE18" s="389"/>
      <c r="AF18" s="390"/>
      <c r="AG18" s="89" t="s">
        <v>21</v>
      </c>
      <c r="AH18" s="389" t="s">
        <v>22</v>
      </c>
      <c r="AI18" s="389"/>
      <c r="AJ18" s="389"/>
      <c r="AK18" s="389"/>
      <c r="AL18" s="389"/>
      <c r="AM18" s="390"/>
      <c r="AN18" s="89" t="s">
        <v>21</v>
      </c>
      <c r="AO18" s="389" t="s">
        <v>22</v>
      </c>
      <c r="AP18" s="389"/>
      <c r="AQ18" s="389"/>
      <c r="AR18" s="389"/>
      <c r="AS18" s="389"/>
      <c r="AT18" s="391"/>
      <c r="AU18" s="89" t="s">
        <v>21</v>
      </c>
      <c r="AV18" s="389" t="s">
        <v>22</v>
      </c>
      <c r="AW18" s="389"/>
      <c r="AX18" s="389"/>
      <c r="AY18" s="389"/>
      <c r="AZ18" s="389"/>
      <c r="BA18" s="390"/>
      <c r="BB18" s="89" t="s">
        <v>21</v>
      </c>
      <c r="BC18" s="389" t="s">
        <v>22</v>
      </c>
      <c r="BD18" s="389"/>
      <c r="BE18" s="389"/>
      <c r="BF18" s="389"/>
      <c r="BG18" s="389"/>
      <c r="BH18" s="391"/>
      <c r="BI18" s="89" t="s">
        <v>21</v>
      </c>
      <c r="BJ18" s="389" t="s">
        <v>22</v>
      </c>
      <c r="BK18" s="389"/>
      <c r="BL18" s="389"/>
      <c r="BM18" s="389"/>
      <c r="BN18" s="389"/>
      <c r="BO18" s="391"/>
      <c r="BP18" s="89" t="s">
        <v>21</v>
      </c>
      <c r="BQ18" s="389" t="s">
        <v>22</v>
      </c>
      <c r="BR18" s="389"/>
      <c r="BS18" s="389"/>
      <c r="BT18" s="389"/>
      <c r="BU18" s="389"/>
      <c r="BV18" s="390"/>
      <c r="BW18" s="398" t="s">
        <v>21</v>
      </c>
      <c r="BX18" s="399"/>
      <c r="BY18" s="399" t="s">
        <v>22</v>
      </c>
      <c r="BZ18" s="399"/>
      <c r="CA18" s="377"/>
      <c r="CB18" s="164"/>
      <c r="CC18" s="164"/>
      <c r="CD18" s="88"/>
    </row>
    <row r="19" spans="1:83" s="87" customFormat="1" ht="75" customHeight="1" x14ac:dyDescent="0.2">
      <c r="A19" s="376"/>
      <c r="B19" s="377"/>
      <c r="C19" s="377"/>
      <c r="D19" s="380"/>
      <c r="E19" s="93" t="s">
        <v>23</v>
      </c>
      <c r="F19" s="90" t="s">
        <v>23</v>
      </c>
      <c r="G19" s="91" t="s">
        <v>24</v>
      </c>
      <c r="H19" s="91" t="s">
        <v>25</v>
      </c>
      <c r="I19" s="91" t="s">
        <v>26</v>
      </c>
      <c r="J19" s="91" t="s">
        <v>27</v>
      </c>
      <c r="K19" s="92" t="s">
        <v>28</v>
      </c>
      <c r="L19" s="93" t="s">
        <v>23</v>
      </c>
      <c r="M19" s="90" t="s">
        <v>23</v>
      </c>
      <c r="N19" s="91" t="s">
        <v>24</v>
      </c>
      <c r="O19" s="91" t="s">
        <v>25</v>
      </c>
      <c r="P19" s="91" t="s">
        <v>26</v>
      </c>
      <c r="Q19" s="91" t="s">
        <v>27</v>
      </c>
      <c r="R19" s="92" t="s">
        <v>28</v>
      </c>
      <c r="S19" s="93" t="s">
        <v>23</v>
      </c>
      <c r="T19" s="90" t="s">
        <v>23</v>
      </c>
      <c r="U19" s="91" t="s">
        <v>24</v>
      </c>
      <c r="V19" s="91" t="s">
        <v>25</v>
      </c>
      <c r="W19" s="91" t="s">
        <v>26</v>
      </c>
      <c r="X19" s="91" t="s">
        <v>27</v>
      </c>
      <c r="Y19" s="96" t="s">
        <v>28</v>
      </c>
      <c r="Z19" s="97" t="s">
        <v>23</v>
      </c>
      <c r="AA19" s="90" t="s">
        <v>23</v>
      </c>
      <c r="AB19" s="91" t="s">
        <v>24</v>
      </c>
      <c r="AC19" s="91" t="s">
        <v>25</v>
      </c>
      <c r="AD19" s="91" t="s">
        <v>26</v>
      </c>
      <c r="AE19" s="91" t="s">
        <v>27</v>
      </c>
      <c r="AF19" s="96" t="s">
        <v>28</v>
      </c>
      <c r="AG19" s="93" t="s">
        <v>23</v>
      </c>
      <c r="AH19" s="90" t="s">
        <v>23</v>
      </c>
      <c r="AI19" s="91" t="s">
        <v>24</v>
      </c>
      <c r="AJ19" s="91" t="s">
        <v>25</v>
      </c>
      <c r="AK19" s="91" t="s">
        <v>26</v>
      </c>
      <c r="AL19" s="91" t="s">
        <v>27</v>
      </c>
      <c r="AM19" s="96" t="s">
        <v>28</v>
      </c>
      <c r="AN19" s="93" t="s">
        <v>23</v>
      </c>
      <c r="AO19" s="94" t="s">
        <v>23</v>
      </c>
      <c r="AP19" s="91" t="s">
        <v>24</v>
      </c>
      <c r="AQ19" s="91" t="s">
        <v>25</v>
      </c>
      <c r="AR19" s="95" t="s">
        <v>26</v>
      </c>
      <c r="AS19" s="95" t="s">
        <v>27</v>
      </c>
      <c r="AT19" s="92" t="s">
        <v>28</v>
      </c>
      <c r="AU19" s="93" t="s">
        <v>23</v>
      </c>
      <c r="AV19" s="94" t="s">
        <v>23</v>
      </c>
      <c r="AW19" s="91" t="s">
        <v>24</v>
      </c>
      <c r="AX19" s="91" t="s">
        <v>25</v>
      </c>
      <c r="AY19" s="95" t="s">
        <v>26</v>
      </c>
      <c r="AZ19" s="95" t="s">
        <v>27</v>
      </c>
      <c r="BA19" s="96" t="s">
        <v>28</v>
      </c>
      <c r="BB19" s="93" t="s">
        <v>23</v>
      </c>
      <c r="BC19" s="94" t="s">
        <v>23</v>
      </c>
      <c r="BD19" s="91" t="s">
        <v>24</v>
      </c>
      <c r="BE19" s="91" t="s">
        <v>25</v>
      </c>
      <c r="BF19" s="95" t="s">
        <v>26</v>
      </c>
      <c r="BG19" s="95" t="s">
        <v>27</v>
      </c>
      <c r="BH19" s="92" t="s">
        <v>28</v>
      </c>
      <c r="BI19" s="93" t="s">
        <v>23</v>
      </c>
      <c r="BJ19" s="94" t="s">
        <v>23</v>
      </c>
      <c r="BK19" s="91" t="s">
        <v>24</v>
      </c>
      <c r="BL19" s="91" t="s">
        <v>25</v>
      </c>
      <c r="BM19" s="95" t="s">
        <v>26</v>
      </c>
      <c r="BN19" s="95" t="s">
        <v>27</v>
      </c>
      <c r="BO19" s="92" t="s">
        <v>28</v>
      </c>
      <c r="BP19" s="93" t="s">
        <v>23</v>
      </c>
      <c r="BQ19" s="94" t="s">
        <v>23</v>
      </c>
      <c r="BR19" s="91" t="s">
        <v>24</v>
      </c>
      <c r="BS19" s="91" t="s">
        <v>25</v>
      </c>
      <c r="BT19" s="95" t="s">
        <v>26</v>
      </c>
      <c r="BU19" s="95" t="s">
        <v>27</v>
      </c>
      <c r="BV19" s="96" t="s">
        <v>28</v>
      </c>
      <c r="BW19" s="98" t="s">
        <v>29</v>
      </c>
      <c r="BX19" s="99" t="s">
        <v>30</v>
      </c>
      <c r="BY19" s="99" t="s">
        <v>29</v>
      </c>
      <c r="BZ19" s="105" t="s">
        <v>30</v>
      </c>
      <c r="CA19" s="377"/>
      <c r="CB19" s="164"/>
      <c r="CC19" s="164"/>
      <c r="CD19" s="88"/>
    </row>
    <row r="20" spans="1:83" s="78" customFormat="1" ht="15" x14ac:dyDescent="0.25">
      <c r="A20" s="79">
        <v>1</v>
      </c>
      <c r="B20" s="79">
        <v>2</v>
      </c>
      <c r="C20" s="79">
        <v>3</v>
      </c>
      <c r="D20" s="80">
        <v>4</v>
      </c>
      <c r="E20" s="317" t="s">
        <v>31</v>
      </c>
      <c r="F20" s="79" t="s">
        <v>32</v>
      </c>
      <c r="G20" s="79" t="s">
        <v>33</v>
      </c>
      <c r="H20" s="79" t="s">
        <v>34</v>
      </c>
      <c r="I20" s="79" t="s">
        <v>35</v>
      </c>
      <c r="J20" s="79" t="s">
        <v>36</v>
      </c>
      <c r="K20" s="80" t="s">
        <v>37</v>
      </c>
      <c r="L20" s="81" t="s">
        <v>38</v>
      </c>
      <c r="M20" s="79" t="s">
        <v>39</v>
      </c>
      <c r="N20" s="79" t="s">
        <v>40</v>
      </c>
      <c r="O20" s="79" t="s">
        <v>41</v>
      </c>
      <c r="P20" s="79" t="s">
        <v>42</v>
      </c>
      <c r="Q20" s="79" t="s">
        <v>43</v>
      </c>
      <c r="R20" s="80" t="s">
        <v>44</v>
      </c>
      <c r="S20" s="81" t="s">
        <v>45</v>
      </c>
      <c r="T20" s="79" t="s">
        <v>46</v>
      </c>
      <c r="U20" s="79" t="s">
        <v>47</v>
      </c>
      <c r="V20" s="79" t="s">
        <v>48</v>
      </c>
      <c r="W20" s="79" t="s">
        <v>49</v>
      </c>
      <c r="X20" s="79" t="s">
        <v>50</v>
      </c>
      <c r="Y20" s="83" t="s">
        <v>51</v>
      </c>
      <c r="Z20" s="84" t="s">
        <v>52</v>
      </c>
      <c r="AA20" s="79" t="s">
        <v>53</v>
      </c>
      <c r="AB20" s="79" t="s">
        <v>54</v>
      </c>
      <c r="AC20" s="79" t="s">
        <v>55</v>
      </c>
      <c r="AD20" s="79" t="s">
        <v>56</v>
      </c>
      <c r="AE20" s="79" t="s">
        <v>57</v>
      </c>
      <c r="AF20" s="83" t="s">
        <v>58</v>
      </c>
      <c r="AG20" s="81" t="s">
        <v>59</v>
      </c>
      <c r="AH20" s="79" t="s">
        <v>60</v>
      </c>
      <c r="AI20" s="79" t="s">
        <v>61</v>
      </c>
      <c r="AJ20" s="79" t="s">
        <v>62</v>
      </c>
      <c r="AK20" s="79" t="s">
        <v>63</v>
      </c>
      <c r="AL20" s="79" t="s">
        <v>64</v>
      </c>
      <c r="AM20" s="83" t="s">
        <v>65</v>
      </c>
      <c r="AN20" s="81" t="s">
        <v>66</v>
      </c>
      <c r="AO20" s="82" t="s">
        <v>67</v>
      </c>
      <c r="AP20" s="79" t="s">
        <v>68</v>
      </c>
      <c r="AQ20" s="79" t="s">
        <v>69</v>
      </c>
      <c r="AR20" s="82" t="s">
        <v>70</v>
      </c>
      <c r="AS20" s="82" t="s">
        <v>71</v>
      </c>
      <c r="AT20" s="80" t="s">
        <v>72</v>
      </c>
      <c r="AU20" s="81" t="s">
        <v>73</v>
      </c>
      <c r="AV20" s="82" t="s">
        <v>74</v>
      </c>
      <c r="AW20" s="79" t="s">
        <v>75</v>
      </c>
      <c r="AX20" s="85" t="s">
        <v>76</v>
      </c>
      <c r="AY20" s="82" t="s">
        <v>77</v>
      </c>
      <c r="AZ20" s="82" t="s">
        <v>78</v>
      </c>
      <c r="BA20" s="83" t="s">
        <v>79</v>
      </c>
      <c r="BB20" s="81" t="s">
        <v>73</v>
      </c>
      <c r="BC20" s="82" t="s">
        <v>74</v>
      </c>
      <c r="BD20" s="79" t="s">
        <v>75</v>
      </c>
      <c r="BE20" s="85" t="s">
        <v>76</v>
      </c>
      <c r="BF20" s="82" t="s">
        <v>77</v>
      </c>
      <c r="BG20" s="82" t="s">
        <v>78</v>
      </c>
      <c r="BH20" s="80" t="s">
        <v>79</v>
      </c>
      <c r="BI20" s="81" t="s">
        <v>73</v>
      </c>
      <c r="BJ20" s="82" t="s">
        <v>74</v>
      </c>
      <c r="BK20" s="79" t="s">
        <v>75</v>
      </c>
      <c r="BL20" s="85" t="s">
        <v>76</v>
      </c>
      <c r="BM20" s="82" t="s">
        <v>77</v>
      </c>
      <c r="BN20" s="82" t="s">
        <v>78</v>
      </c>
      <c r="BO20" s="80" t="s">
        <v>79</v>
      </c>
      <c r="BP20" s="81" t="s">
        <v>73</v>
      </c>
      <c r="BQ20" s="82" t="s">
        <v>74</v>
      </c>
      <c r="BR20" s="79" t="s">
        <v>75</v>
      </c>
      <c r="BS20" s="85" t="s">
        <v>76</v>
      </c>
      <c r="BT20" s="82" t="s">
        <v>77</v>
      </c>
      <c r="BU20" s="82" t="s">
        <v>78</v>
      </c>
      <c r="BV20" s="83" t="s">
        <v>79</v>
      </c>
      <c r="BW20" s="84">
        <v>7</v>
      </c>
      <c r="BX20" s="79">
        <f>BW20+1</f>
        <v>8</v>
      </c>
      <c r="BY20" s="79">
        <f>BX20+1</f>
        <v>9</v>
      </c>
      <c r="BZ20" s="106">
        <f>BY20+1</f>
        <v>10</v>
      </c>
      <c r="CA20" s="183">
        <f>BZ20+1</f>
        <v>11</v>
      </c>
      <c r="CB20" s="165"/>
      <c r="CC20" s="165"/>
      <c r="CD20" s="86"/>
    </row>
    <row r="21" spans="1:83" ht="25.5" x14ac:dyDescent="0.25">
      <c r="A21" s="228" t="s">
        <v>81</v>
      </c>
      <c r="B21" s="6" t="s">
        <v>80</v>
      </c>
      <c r="C21" s="5" t="s">
        <v>82</v>
      </c>
      <c r="D21" s="307">
        <f>SUM(D22:D27)</f>
        <v>0</v>
      </c>
      <c r="E21" s="70" t="s">
        <v>83</v>
      </c>
      <c r="F21" s="118">
        <f>M21+T21+AA21+AH21</f>
        <v>11.152899999999999</v>
      </c>
      <c r="G21" s="56">
        <f t="shared" ref="G21" si="0">SUM(G22:G27)</f>
        <v>0.25</v>
      </c>
      <c r="H21" s="56">
        <f t="shared" ref="H21" si="1">SUM(H22:H27)</f>
        <v>0</v>
      </c>
      <c r="I21" s="56">
        <f t="shared" ref="I21" si="2">SUM(I22:I27)</f>
        <v>2.5</v>
      </c>
      <c r="J21" s="56">
        <f>SUM(J22:J27)</f>
        <v>0</v>
      </c>
      <c r="K21" s="57" t="s">
        <v>83</v>
      </c>
      <c r="L21" s="70" t="s">
        <v>83</v>
      </c>
      <c r="M21" s="118">
        <f>SUM(M22:M27)</f>
        <v>0</v>
      </c>
      <c r="N21" s="56">
        <f t="shared" ref="N21" si="3">SUM(N22:N27)</f>
        <v>0</v>
      </c>
      <c r="O21" s="7" t="s">
        <v>83</v>
      </c>
      <c r="P21" s="56">
        <f t="shared" ref="P21" si="4">SUM(P22:P27)</f>
        <v>0</v>
      </c>
      <c r="Q21" s="7">
        <v>0</v>
      </c>
      <c r="R21" s="57" t="s">
        <v>83</v>
      </c>
      <c r="S21" s="70" t="s">
        <v>83</v>
      </c>
      <c r="T21" s="118">
        <f>SUM(T22:T27)</f>
        <v>0</v>
      </c>
      <c r="U21" s="56">
        <f t="shared" ref="U21" si="5">SUM(U22:U27)</f>
        <v>0</v>
      </c>
      <c r="V21" s="7" t="s">
        <v>83</v>
      </c>
      <c r="W21" s="56">
        <f t="shared" ref="W21" si="6">SUM(W22:W27)</f>
        <v>0</v>
      </c>
      <c r="X21" s="7">
        <v>0</v>
      </c>
      <c r="Y21" s="273" t="s">
        <v>83</v>
      </c>
      <c r="Z21" s="70" t="s">
        <v>83</v>
      </c>
      <c r="AA21" s="331">
        <f t="shared" ref="AA21" si="7">SUM(AA22:AA27)</f>
        <v>2.2999999999999998</v>
      </c>
      <c r="AB21" s="56">
        <f t="shared" ref="AB21" si="8">SUM(AB22:AB27)</f>
        <v>0</v>
      </c>
      <c r="AC21" s="7" t="s">
        <v>83</v>
      </c>
      <c r="AD21" s="56">
        <f t="shared" ref="AD21" si="9">SUM(AD22:AD27)</f>
        <v>0</v>
      </c>
      <c r="AE21" s="7">
        <v>0</v>
      </c>
      <c r="AF21" s="273" t="s">
        <v>83</v>
      </c>
      <c r="AG21" s="70" t="s">
        <v>83</v>
      </c>
      <c r="AH21" s="331">
        <f>SUM(AH22:AH27)</f>
        <v>8.8529</v>
      </c>
      <c r="AI21" s="56">
        <f t="shared" ref="AI21:AK21" si="10">SUM(AI22:AI27)</f>
        <v>0.25</v>
      </c>
      <c r="AJ21" s="56">
        <f t="shared" si="10"/>
        <v>0</v>
      </c>
      <c r="AK21" s="56">
        <f t="shared" si="10"/>
        <v>2.5</v>
      </c>
      <c r="AL21" s="56">
        <f>SUM(AL22:AL27)</f>
        <v>0</v>
      </c>
      <c r="AM21" s="273" t="s">
        <v>83</v>
      </c>
      <c r="AN21" s="70" t="s">
        <v>83</v>
      </c>
      <c r="AO21" s="55">
        <f t="shared" ref="AO21:AP55" si="11">AV21+BC21+BJ21+BQ21</f>
        <v>8.0203799999999994</v>
      </c>
      <c r="AP21" s="55">
        <f t="shared" si="11"/>
        <v>0.1</v>
      </c>
      <c r="AQ21" s="7" t="s">
        <v>83</v>
      </c>
      <c r="AR21" s="55">
        <f t="shared" ref="AR21:AR53" si="12">AY21+BF21+BM21+BT21</f>
        <v>3.4350000000000005</v>
      </c>
      <c r="AS21" s="55">
        <f t="shared" ref="AS21:AT53" si="13">AZ21+BG21+BN21+BU21</f>
        <v>0</v>
      </c>
      <c r="AT21" s="241">
        <f t="shared" si="13"/>
        <v>0</v>
      </c>
      <c r="AU21" s="71" t="s">
        <v>83</v>
      </c>
      <c r="AV21" s="55">
        <f>SUM(AV22:AV27)</f>
        <v>0.52368700000000001</v>
      </c>
      <c r="AW21" s="55">
        <f>SUM(AW22:AW27)</f>
        <v>0</v>
      </c>
      <c r="AX21" s="39" t="s">
        <v>83</v>
      </c>
      <c r="AY21" s="55">
        <f>SUM(AY22:AY27)</f>
        <v>1.05</v>
      </c>
      <c r="AZ21" s="55">
        <f>SUM(AZ22:AZ27)</f>
        <v>0</v>
      </c>
      <c r="BA21" s="249">
        <f>SUM(BA22:BA27)</f>
        <v>0</v>
      </c>
      <c r="BB21" s="71" t="s">
        <v>83</v>
      </c>
      <c r="BC21" s="55">
        <f>SUM(BC22:BC27)</f>
        <v>6.2144500000000003</v>
      </c>
      <c r="BD21" s="55">
        <f>SUM(BD22:BD27)</f>
        <v>0.1</v>
      </c>
      <c r="BE21" s="39" t="s">
        <v>83</v>
      </c>
      <c r="BF21" s="55">
        <f>SUM(BF22:BF27)</f>
        <v>1.65</v>
      </c>
      <c r="BG21" s="55">
        <f>SUM(BG22:BG27)</f>
        <v>0</v>
      </c>
      <c r="BH21" s="261">
        <f>SUM(BH22:BH27)</f>
        <v>0</v>
      </c>
      <c r="BI21" s="71" t="s">
        <v>83</v>
      </c>
      <c r="BJ21" s="55">
        <f>SUM(BJ22:BJ27)</f>
        <v>1.282243</v>
      </c>
      <c r="BK21" s="55">
        <f>SUM(BK22:BK27)</f>
        <v>0</v>
      </c>
      <c r="BL21" s="39" t="s">
        <v>83</v>
      </c>
      <c r="BM21" s="55">
        <f>SUM(BM22:BM27)</f>
        <v>0.7350000000000001</v>
      </c>
      <c r="BN21" s="55">
        <f>SUM(BN22:BN27)</f>
        <v>0</v>
      </c>
      <c r="BO21" s="55">
        <f>SUM(BO22:BO27)</f>
        <v>0</v>
      </c>
      <c r="BP21" s="71" t="s">
        <v>83</v>
      </c>
      <c r="BQ21" s="55">
        <f>SUM(BQ22:BQ27)</f>
        <v>0</v>
      </c>
      <c r="BR21" s="55">
        <f>SUM(BR22:BR27)</f>
        <v>0</v>
      </c>
      <c r="BS21" s="39" t="s">
        <v>83</v>
      </c>
      <c r="BT21" s="55">
        <f>SUM(BT22:BT27)</f>
        <v>0</v>
      </c>
      <c r="BU21" s="55">
        <f>SUM(BU22:BU27)</f>
        <v>0</v>
      </c>
      <c r="BV21" s="249">
        <f>SUM(BV22:BV27)</f>
        <v>0</v>
      </c>
      <c r="BW21" s="65" t="s">
        <v>83</v>
      </c>
      <c r="BX21" s="39" t="s">
        <v>83</v>
      </c>
      <c r="BY21" s="174">
        <f>F21-AO21</f>
        <v>3.1325199999999995</v>
      </c>
      <c r="BZ21" s="54" t="s">
        <v>83</v>
      </c>
      <c r="CA21" s="184" t="s">
        <v>83</v>
      </c>
      <c r="CB21" s="166" t="str">
        <f>A21</f>
        <v>0</v>
      </c>
      <c r="CC21" s="167" t="str">
        <f>B21</f>
        <v>ВСЕГО по инвестиционной программе, в том числе:</v>
      </c>
      <c r="CD21" s="1">
        <f>F21*1.18</f>
        <v>13.160421999999999</v>
      </c>
      <c r="CE21" s="1">
        <f>AO21*1.18</f>
        <v>9.4640483999999994</v>
      </c>
    </row>
    <row r="22" spans="1:83" x14ac:dyDescent="0.25">
      <c r="A22" s="228" t="s">
        <v>84</v>
      </c>
      <c r="B22" s="6" t="s">
        <v>85</v>
      </c>
      <c r="C22" s="5" t="s">
        <v>82</v>
      </c>
      <c r="D22" s="307">
        <f>D29</f>
        <v>0</v>
      </c>
      <c r="E22" s="71" t="s">
        <v>83</v>
      </c>
      <c r="F22" s="118">
        <f t="shared" ref="F22:I53" si="14">M22+T22+AA22+AH22</f>
        <v>0</v>
      </c>
      <c r="G22" s="56">
        <f t="shared" ref="G22:I22" si="15">G29</f>
        <v>0</v>
      </c>
      <c r="H22" s="56" t="str">
        <f t="shared" si="15"/>
        <v>нд</v>
      </c>
      <c r="I22" s="56">
        <f t="shared" si="15"/>
        <v>0</v>
      </c>
      <c r="J22" s="56">
        <f>J29</f>
        <v>0</v>
      </c>
      <c r="K22" s="295" t="s">
        <v>83</v>
      </c>
      <c r="L22" s="70" t="s">
        <v>83</v>
      </c>
      <c r="M22" s="118">
        <f>M29</f>
        <v>0</v>
      </c>
      <c r="N22" s="56">
        <f t="shared" ref="N22" si="16">N29</f>
        <v>0</v>
      </c>
      <c r="O22" s="7" t="s">
        <v>83</v>
      </c>
      <c r="P22" s="56">
        <f t="shared" ref="P22" si="17">P29</f>
        <v>0</v>
      </c>
      <c r="Q22" s="7">
        <v>0</v>
      </c>
      <c r="R22" s="57" t="s">
        <v>83</v>
      </c>
      <c r="S22" s="70" t="s">
        <v>83</v>
      </c>
      <c r="T22" s="118">
        <f>T29</f>
        <v>0</v>
      </c>
      <c r="U22" s="56">
        <f t="shared" ref="U22" si="18">U29</f>
        <v>0</v>
      </c>
      <c r="V22" s="7" t="s">
        <v>83</v>
      </c>
      <c r="W22" s="56">
        <f t="shared" ref="W22" si="19">W29</f>
        <v>0</v>
      </c>
      <c r="X22" s="7">
        <v>0</v>
      </c>
      <c r="Y22" s="273" t="s">
        <v>83</v>
      </c>
      <c r="Z22" s="70" t="s">
        <v>83</v>
      </c>
      <c r="AA22" s="332">
        <f t="shared" ref="AA22" si="20">AA29</f>
        <v>0</v>
      </c>
      <c r="AB22" s="56">
        <f t="shared" ref="AB22" si="21">AB29</f>
        <v>0</v>
      </c>
      <c r="AC22" s="7" t="s">
        <v>83</v>
      </c>
      <c r="AD22" s="56">
        <f t="shared" ref="AD22" si="22">AD29</f>
        <v>0</v>
      </c>
      <c r="AE22" s="7">
        <v>0</v>
      </c>
      <c r="AF22" s="273" t="s">
        <v>83</v>
      </c>
      <c r="AG22" s="70" t="s">
        <v>83</v>
      </c>
      <c r="AH22" s="332">
        <f t="shared" ref="AH22" si="23">AH29</f>
        <v>0</v>
      </c>
      <c r="AI22" s="56">
        <f t="shared" ref="AI22:AK22" si="24">AI29</f>
        <v>0</v>
      </c>
      <c r="AJ22" s="56" t="str">
        <f t="shared" si="24"/>
        <v>нд</v>
      </c>
      <c r="AK22" s="56">
        <f t="shared" si="24"/>
        <v>0</v>
      </c>
      <c r="AL22" s="56">
        <f>AL29</f>
        <v>0</v>
      </c>
      <c r="AM22" s="273" t="s">
        <v>83</v>
      </c>
      <c r="AN22" s="71" t="s">
        <v>83</v>
      </c>
      <c r="AO22" s="55">
        <f t="shared" si="11"/>
        <v>3.3788270000000002</v>
      </c>
      <c r="AP22" s="40">
        <f t="shared" si="11"/>
        <v>0.1</v>
      </c>
      <c r="AQ22" s="39" t="s">
        <v>83</v>
      </c>
      <c r="AR22" s="55">
        <f t="shared" si="12"/>
        <v>2.645</v>
      </c>
      <c r="AS22" s="55">
        <f t="shared" si="13"/>
        <v>0</v>
      </c>
      <c r="AT22" s="241">
        <f t="shared" si="13"/>
        <v>0</v>
      </c>
      <c r="AU22" s="71" t="s">
        <v>83</v>
      </c>
      <c r="AV22" s="55">
        <f>AV29</f>
        <v>0.19358199999999998</v>
      </c>
      <c r="AW22" s="55">
        <f>AW29</f>
        <v>0</v>
      </c>
      <c r="AX22" s="39" t="s">
        <v>83</v>
      </c>
      <c r="AY22" s="55">
        <f>AY29</f>
        <v>0.26</v>
      </c>
      <c r="AZ22" s="55">
        <f>AZ29</f>
        <v>0</v>
      </c>
      <c r="BA22" s="249">
        <f>BA29</f>
        <v>0</v>
      </c>
      <c r="BB22" s="71" t="s">
        <v>83</v>
      </c>
      <c r="BC22" s="55">
        <f>BC29</f>
        <v>2.8806500000000002</v>
      </c>
      <c r="BD22" s="55">
        <f>BD29</f>
        <v>0.1</v>
      </c>
      <c r="BE22" s="39" t="s">
        <v>83</v>
      </c>
      <c r="BF22" s="55">
        <f>BF29</f>
        <v>1.65</v>
      </c>
      <c r="BG22" s="55">
        <f>BG29</f>
        <v>0</v>
      </c>
      <c r="BH22" s="261">
        <f>BH29</f>
        <v>0</v>
      </c>
      <c r="BI22" s="71" t="s">
        <v>83</v>
      </c>
      <c r="BJ22" s="55">
        <f>BJ29</f>
        <v>0.304595</v>
      </c>
      <c r="BK22" s="55">
        <f>BK29</f>
        <v>0</v>
      </c>
      <c r="BL22" s="39" t="s">
        <v>83</v>
      </c>
      <c r="BM22" s="55">
        <f>BM29</f>
        <v>0.7350000000000001</v>
      </c>
      <c r="BN22" s="55">
        <f>BN29</f>
        <v>0</v>
      </c>
      <c r="BO22" s="55">
        <f>BO29</f>
        <v>0</v>
      </c>
      <c r="BP22" s="71" t="s">
        <v>83</v>
      </c>
      <c r="BQ22" s="55">
        <f>BQ29</f>
        <v>0</v>
      </c>
      <c r="BR22" s="55">
        <f>BR29</f>
        <v>0</v>
      </c>
      <c r="BS22" s="39" t="s">
        <v>83</v>
      </c>
      <c r="BT22" s="55">
        <f>BT29</f>
        <v>0</v>
      </c>
      <c r="BU22" s="55">
        <f>BU29</f>
        <v>0</v>
      </c>
      <c r="BV22" s="249">
        <f>BV29</f>
        <v>0</v>
      </c>
      <c r="BW22" s="65" t="s">
        <v>83</v>
      </c>
      <c r="BX22" s="39" t="s">
        <v>83</v>
      </c>
      <c r="BY22" s="174">
        <f t="shared" ref="BY22:BY87" si="25">F22-AO22</f>
        <v>-3.3788270000000002</v>
      </c>
      <c r="BZ22" s="54" t="s">
        <v>83</v>
      </c>
      <c r="CA22" s="184" t="s">
        <v>83</v>
      </c>
      <c r="CB22" s="166" t="str">
        <f t="shared" ref="CB22:CB87" si="26">A22</f>
        <v>0.1</v>
      </c>
      <c r="CC22" s="167" t="str">
        <f t="shared" ref="CC22:CC87" si="27">B22</f>
        <v>Технологическое присоединение, всего</v>
      </c>
    </row>
    <row r="23" spans="1:83" ht="25.5" x14ac:dyDescent="0.25">
      <c r="A23" s="228" t="s">
        <v>86</v>
      </c>
      <c r="B23" s="6" t="s">
        <v>87</v>
      </c>
      <c r="C23" s="5" t="s">
        <v>82</v>
      </c>
      <c r="D23" s="307">
        <f>D50</f>
        <v>0</v>
      </c>
      <c r="E23" s="71" t="s">
        <v>83</v>
      </c>
      <c r="F23" s="118">
        <f t="shared" si="14"/>
        <v>7.9230999999999998</v>
      </c>
      <c r="G23" s="56">
        <f t="shared" si="14"/>
        <v>0</v>
      </c>
      <c r="H23" s="56" t="str">
        <f t="shared" ref="H23" si="28">H50</f>
        <v>нд</v>
      </c>
      <c r="I23" s="56">
        <f t="shared" si="14"/>
        <v>2.5</v>
      </c>
      <c r="J23" s="56">
        <f>J50</f>
        <v>0</v>
      </c>
      <c r="K23" s="295" t="s">
        <v>83</v>
      </c>
      <c r="L23" s="70" t="s">
        <v>83</v>
      </c>
      <c r="M23" s="118">
        <f>M50</f>
        <v>0</v>
      </c>
      <c r="N23" s="56">
        <f t="shared" ref="N23" si="29">N50</f>
        <v>0</v>
      </c>
      <c r="O23" s="7" t="s">
        <v>83</v>
      </c>
      <c r="P23" s="56">
        <f t="shared" ref="P23" si="30">P50</f>
        <v>0</v>
      </c>
      <c r="Q23" s="7">
        <v>0</v>
      </c>
      <c r="R23" s="57" t="s">
        <v>83</v>
      </c>
      <c r="S23" s="70" t="s">
        <v>83</v>
      </c>
      <c r="T23" s="118">
        <f>T50</f>
        <v>0</v>
      </c>
      <c r="U23" s="56">
        <f t="shared" ref="U23" si="31">U50</f>
        <v>0</v>
      </c>
      <c r="V23" s="7" t="s">
        <v>83</v>
      </c>
      <c r="W23" s="56">
        <f t="shared" ref="W23" si="32">W50</f>
        <v>0</v>
      </c>
      <c r="X23" s="7">
        <v>0</v>
      </c>
      <c r="Y23" s="273" t="s">
        <v>83</v>
      </c>
      <c r="Z23" s="70" t="s">
        <v>83</v>
      </c>
      <c r="AA23" s="332">
        <f>AA50</f>
        <v>2.2999999999999998</v>
      </c>
      <c r="AB23" s="56">
        <f t="shared" ref="AB23" si="33">AB50</f>
        <v>0</v>
      </c>
      <c r="AC23" s="7" t="s">
        <v>83</v>
      </c>
      <c r="AD23" s="56">
        <f t="shared" ref="AD23" si="34">AD50</f>
        <v>0</v>
      </c>
      <c r="AE23" s="7">
        <v>0</v>
      </c>
      <c r="AF23" s="273" t="s">
        <v>83</v>
      </c>
      <c r="AG23" s="70" t="s">
        <v>83</v>
      </c>
      <c r="AH23" s="332">
        <f t="shared" ref="AH23" si="35">AH50</f>
        <v>5.6231</v>
      </c>
      <c r="AI23" s="56">
        <f t="shared" ref="AI23:AK23" si="36">AI50</f>
        <v>0</v>
      </c>
      <c r="AJ23" s="56" t="str">
        <f t="shared" si="36"/>
        <v>нд</v>
      </c>
      <c r="AK23" s="56">
        <f t="shared" si="36"/>
        <v>2.5</v>
      </c>
      <c r="AL23" s="56">
        <f>AL50</f>
        <v>0</v>
      </c>
      <c r="AM23" s="273" t="s">
        <v>83</v>
      </c>
      <c r="AN23" s="71" t="s">
        <v>83</v>
      </c>
      <c r="AO23" s="55">
        <f t="shared" si="11"/>
        <v>4.641553</v>
      </c>
      <c r="AP23" s="40">
        <f t="shared" si="11"/>
        <v>0</v>
      </c>
      <c r="AQ23" s="39" t="s">
        <v>83</v>
      </c>
      <c r="AR23" s="55">
        <f t="shared" si="12"/>
        <v>0.79</v>
      </c>
      <c r="AS23" s="55">
        <f t="shared" si="13"/>
        <v>0</v>
      </c>
      <c r="AT23" s="241">
        <f t="shared" si="13"/>
        <v>0</v>
      </c>
      <c r="AU23" s="71" t="s">
        <v>83</v>
      </c>
      <c r="AV23" s="55">
        <f>AV50</f>
        <v>0.33010499999999998</v>
      </c>
      <c r="AW23" s="55">
        <f>AW50</f>
        <v>0</v>
      </c>
      <c r="AX23" s="39" t="s">
        <v>83</v>
      </c>
      <c r="AY23" s="55">
        <f>AY50</f>
        <v>0.79</v>
      </c>
      <c r="AZ23" s="55">
        <f>AZ50</f>
        <v>0</v>
      </c>
      <c r="BA23" s="249">
        <f>BA50</f>
        <v>0</v>
      </c>
      <c r="BB23" s="71" t="s">
        <v>83</v>
      </c>
      <c r="BC23" s="55">
        <f>BC50</f>
        <v>3.3338000000000001</v>
      </c>
      <c r="BD23" s="55">
        <f>BD50</f>
        <v>0</v>
      </c>
      <c r="BE23" s="39" t="s">
        <v>83</v>
      </c>
      <c r="BF23" s="55">
        <f>BF50</f>
        <v>0</v>
      </c>
      <c r="BG23" s="55">
        <f>BG50</f>
        <v>0</v>
      </c>
      <c r="BH23" s="261">
        <f>BH50</f>
        <v>0</v>
      </c>
      <c r="BI23" s="71" t="s">
        <v>83</v>
      </c>
      <c r="BJ23" s="55">
        <f>BJ50</f>
        <v>0.97764799999999996</v>
      </c>
      <c r="BK23" s="55">
        <f>BK50</f>
        <v>0</v>
      </c>
      <c r="BL23" s="39" t="s">
        <v>83</v>
      </c>
      <c r="BM23" s="55">
        <f>BM50</f>
        <v>0</v>
      </c>
      <c r="BN23" s="55">
        <f>BN50</f>
        <v>0</v>
      </c>
      <c r="BO23" s="55">
        <f>BO50</f>
        <v>0</v>
      </c>
      <c r="BP23" s="71" t="s">
        <v>83</v>
      </c>
      <c r="BQ23" s="55">
        <f>BQ50</f>
        <v>0</v>
      </c>
      <c r="BR23" s="55">
        <f>BR50</f>
        <v>0</v>
      </c>
      <c r="BS23" s="39" t="s">
        <v>83</v>
      </c>
      <c r="BT23" s="55">
        <f>BT50</f>
        <v>0</v>
      </c>
      <c r="BU23" s="55">
        <f>BU50</f>
        <v>0</v>
      </c>
      <c r="BV23" s="249">
        <f>BV50</f>
        <v>0</v>
      </c>
      <c r="BW23" s="65" t="s">
        <v>83</v>
      </c>
      <c r="BX23" s="39" t="s">
        <v>83</v>
      </c>
      <c r="BY23" s="174">
        <f t="shared" si="25"/>
        <v>3.2815469999999998</v>
      </c>
      <c r="BZ23" s="54" t="s">
        <v>83</v>
      </c>
      <c r="CA23" s="184" t="s">
        <v>83</v>
      </c>
      <c r="CB23" s="166" t="str">
        <f t="shared" si="26"/>
        <v>0.2</v>
      </c>
      <c r="CC23" s="167" t="str">
        <f t="shared" si="27"/>
        <v>Реконструкция, модернизация, техническое перевооружение, всего</v>
      </c>
    </row>
    <row r="24" spans="1:83" ht="51" x14ac:dyDescent="0.25">
      <c r="A24" s="228" t="s">
        <v>88</v>
      </c>
      <c r="B24" s="6" t="s">
        <v>89</v>
      </c>
      <c r="C24" s="5" t="s">
        <v>82</v>
      </c>
      <c r="D24" s="307">
        <f>D77</f>
        <v>0</v>
      </c>
      <c r="E24" s="71" t="s">
        <v>83</v>
      </c>
      <c r="F24" s="118">
        <f t="shared" si="14"/>
        <v>0</v>
      </c>
      <c r="G24" s="7" t="s">
        <v>83</v>
      </c>
      <c r="H24" s="7" t="s">
        <v>83</v>
      </c>
      <c r="I24" s="7">
        <v>0</v>
      </c>
      <c r="J24" s="39" t="s">
        <v>83</v>
      </c>
      <c r="K24" s="295" t="s">
        <v>83</v>
      </c>
      <c r="L24" s="70" t="s">
        <v>83</v>
      </c>
      <c r="M24" s="118">
        <f>M77</f>
        <v>0</v>
      </c>
      <c r="N24" s="7" t="s">
        <v>83</v>
      </c>
      <c r="O24" s="7" t="s">
        <v>83</v>
      </c>
      <c r="P24" s="7">
        <v>0</v>
      </c>
      <c r="Q24" s="7">
        <v>0</v>
      </c>
      <c r="R24" s="57" t="s">
        <v>83</v>
      </c>
      <c r="S24" s="70" t="s">
        <v>83</v>
      </c>
      <c r="T24" s="118">
        <f>T77</f>
        <v>0</v>
      </c>
      <c r="U24" s="7" t="s">
        <v>83</v>
      </c>
      <c r="V24" s="7" t="s">
        <v>83</v>
      </c>
      <c r="W24" s="7">
        <v>0</v>
      </c>
      <c r="X24" s="7">
        <v>0</v>
      </c>
      <c r="Y24" s="273" t="s">
        <v>83</v>
      </c>
      <c r="Z24" s="70" t="s">
        <v>83</v>
      </c>
      <c r="AA24" s="332">
        <f t="shared" ref="AA24" si="37">AA77</f>
        <v>0</v>
      </c>
      <c r="AB24" s="7" t="s">
        <v>83</v>
      </c>
      <c r="AC24" s="7" t="s">
        <v>83</v>
      </c>
      <c r="AD24" s="7">
        <v>0</v>
      </c>
      <c r="AE24" s="7">
        <v>0</v>
      </c>
      <c r="AF24" s="273" t="s">
        <v>83</v>
      </c>
      <c r="AG24" s="70" t="s">
        <v>83</v>
      </c>
      <c r="AH24" s="332">
        <f t="shared" ref="AH24" si="38">AH77</f>
        <v>0</v>
      </c>
      <c r="AI24" s="7" t="s">
        <v>83</v>
      </c>
      <c r="AJ24" s="7" t="s">
        <v>83</v>
      </c>
      <c r="AK24" s="7">
        <v>0</v>
      </c>
      <c r="AL24" s="7">
        <v>0</v>
      </c>
      <c r="AM24" s="273" t="s">
        <v>83</v>
      </c>
      <c r="AN24" s="71" t="s">
        <v>83</v>
      </c>
      <c r="AO24" s="55">
        <f t="shared" si="11"/>
        <v>0</v>
      </c>
      <c r="AP24" s="40">
        <f t="shared" si="11"/>
        <v>0</v>
      </c>
      <c r="AQ24" s="39" t="s">
        <v>83</v>
      </c>
      <c r="AR24" s="40">
        <f t="shared" si="12"/>
        <v>0</v>
      </c>
      <c r="AS24" s="55">
        <f t="shared" si="13"/>
        <v>0</v>
      </c>
      <c r="AT24" s="241">
        <f t="shared" si="13"/>
        <v>0</v>
      </c>
      <c r="AU24" s="71" t="s">
        <v>83</v>
      </c>
      <c r="AV24" s="55">
        <f>AV77</f>
        <v>0</v>
      </c>
      <c r="AW24" s="55">
        <f>AW77</f>
        <v>0</v>
      </c>
      <c r="AX24" s="39" t="s">
        <v>83</v>
      </c>
      <c r="AY24" s="55">
        <f>AY77</f>
        <v>0</v>
      </c>
      <c r="AZ24" s="55">
        <f>AZ77</f>
        <v>0</v>
      </c>
      <c r="BA24" s="249">
        <f>BA77</f>
        <v>0</v>
      </c>
      <c r="BB24" s="71" t="s">
        <v>83</v>
      </c>
      <c r="BC24" s="55">
        <f>BC77</f>
        <v>0</v>
      </c>
      <c r="BD24" s="55">
        <f>BD77</f>
        <v>0</v>
      </c>
      <c r="BE24" s="39" t="s">
        <v>83</v>
      </c>
      <c r="BF24" s="55">
        <f>BF77</f>
        <v>0</v>
      </c>
      <c r="BG24" s="55">
        <f>BG77</f>
        <v>0</v>
      </c>
      <c r="BH24" s="261">
        <f>BH77</f>
        <v>0</v>
      </c>
      <c r="BI24" s="71" t="s">
        <v>83</v>
      </c>
      <c r="BJ24" s="55">
        <f>BJ77</f>
        <v>0</v>
      </c>
      <c r="BK24" s="55">
        <f>BK77</f>
        <v>0</v>
      </c>
      <c r="BL24" s="39" t="s">
        <v>83</v>
      </c>
      <c r="BM24" s="55">
        <f>BM77</f>
        <v>0</v>
      </c>
      <c r="BN24" s="55">
        <f>BN77</f>
        <v>0</v>
      </c>
      <c r="BO24" s="55">
        <f>BO77</f>
        <v>0</v>
      </c>
      <c r="BP24" s="71" t="s">
        <v>83</v>
      </c>
      <c r="BQ24" s="55">
        <f>BQ77</f>
        <v>0</v>
      </c>
      <c r="BR24" s="55">
        <f>BR77</f>
        <v>0</v>
      </c>
      <c r="BS24" s="39" t="s">
        <v>83</v>
      </c>
      <c r="BT24" s="55">
        <f>BT77</f>
        <v>0</v>
      </c>
      <c r="BU24" s="55">
        <f>BU77</f>
        <v>0</v>
      </c>
      <c r="BV24" s="249">
        <f>BV77</f>
        <v>0</v>
      </c>
      <c r="BW24" s="65" t="s">
        <v>83</v>
      </c>
      <c r="BX24" s="39" t="s">
        <v>83</v>
      </c>
      <c r="BY24" s="174">
        <f t="shared" si="25"/>
        <v>0</v>
      </c>
      <c r="BZ24" s="54" t="s">
        <v>83</v>
      </c>
      <c r="CA24" s="184" t="s">
        <v>83</v>
      </c>
      <c r="CB24" s="166" t="str">
        <f t="shared" si="26"/>
        <v>0.3</v>
      </c>
      <c r="CC24" s="167" t="str">
        <f t="shared" si="27"/>
        <v>Инвестиционные проекты, реализация которых обуславливается схемами и программами перспективного развития электроэнергетики, всего</v>
      </c>
    </row>
    <row r="25" spans="1:83" ht="25.5" x14ac:dyDescent="0.25">
      <c r="A25" s="228" t="s">
        <v>90</v>
      </c>
      <c r="B25" s="6" t="s">
        <v>91</v>
      </c>
      <c r="C25" s="5" t="s">
        <v>82</v>
      </c>
      <c r="D25" s="307">
        <f>D80</f>
        <v>0</v>
      </c>
      <c r="E25" s="71" t="s">
        <v>83</v>
      </c>
      <c r="F25" s="118">
        <f t="shared" si="14"/>
        <v>0.54879999999999995</v>
      </c>
      <c r="G25" s="352">
        <f t="shared" si="14"/>
        <v>0.25</v>
      </c>
      <c r="H25" s="7" t="s">
        <v>83</v>
      </c>
      <c r="I25" s="7">
        <v>0</v>
      </c>
      <c r="J25" s="39" t="s">
        <v>83</v>
      </c>
      <c r="K25" s="295" t="s">
        <v>83</v>
      </c>
      <c r="L25" s="70" t="s">
        <v>83</v>
      </c>
      <c r="M25" s="118">
        <f>M80</f>
        <v>0</v>
      </c>
      <c r="N25" s="352">
        <f>N80</f>
        <v>0</v>
      </c>
      <c r="O25" s="7" t="s">
        <v>83</v>
      </c>
      <c r="P25" s="7">
        <v>0</v>
      </c>
      <c r="Q25" s="7">
        <v>0</v>
      </c>
      <c r="R25" s="57" t="s">
        <v>83</v>
      </c>
      <c r="S25" s="70" t="s">
        <v>83</v>
      </c>
      <c r="T25" s="118">
        <f>T80</f>
        <v>0</v>
      </c>
      <c r="U25" s="352">
        <f>U80</f>
        <v>0</v>
      </c>
      <c r="V25" s="7" t="s">
        <v>83</v>
      </c>
      <c r="W25" s="7">
        <v>0</v>
      </c>
      <c r="X25" s="7">
        <v>0</v>
      </c>
      <c r="Y25" s="273" t="s">
        <v>83</v>
      </c>
      <c r="Z25" s="70" t="s">
        <v>83</v>
      </c>
      <c r="AA25" s="350">
        <f t="shared" ref="AA25:AB25" si="39">AA80</f>
        <v>0</v>
      </c>
      <c r="AB25" s="351">
        <f t="shared" si="39"/>
        <v>0</v>
      </c>
      <c r="AC25" s="7" t="s">
        <v>83</v>
      </c>
      <c r="AD25" s="7">
        <v>0</v>
      </c>
      <c r="AE25" s="7">
        <v>0</v>
      </c>
      <c r="AF25" s="273" t="s">
        <v>83</v>
      </c>
      <c r="AG25" s="70" t="s">
        <v>83</v>
      </c>
      <c r="AH25" s="350">
        <f t="shared" ref="AH25:AI25" si="40">AH80</f>
        <v>0.54879999999999995</v>
      </c>
      <c r="AI25" s="351">
        <f t="shared" si="40"/>
        <v>0.25</v>
      </c>
      <c r="AJ25" s="7" t="s">
        <v>83</v>
      </c>
      <c r="AK25" s="7">
        <v>0</v>
      </c>
      <c r="AL25" s="7">
        <v>0</v>
      </c>
      <c r="AM25" s="273" t="s">
        <v>83</v>
      </c>
      <c r="AN25" s="71" t="s">
        <v>83</v>
      </c>
      <c r="AO25" s="55">
        <f t="shared" si="11"/>
        <v>0</v>
      </c>
      <c r="AP25" s="40">
        <f t="shared" si="11"/>
        <v>0</v>
      </c>
      <c r="AQ25" s="39" t="s">
        <v>83</v>
      </c>
      <c r="AR25" s="40">
        <f t="shared" si="12"/>
        <v>0</v>
      </c>
      <c r="AS25" s="55">
        <f t="shared" si="13"/>
        <v>0</v>
      </c>
      <c r="AT25" s="241">
        <f t="shared" si="13"/>
        <v>0</v>
      </c>
      <c r="AU25" s="71" t="s">
        <v>83</v>
      </c>
      <c r="AV25" s="55">
        <f>AV80</f>
        <v>0</v>
      </c>
      <c r="AW25" s="55">
        <f t="shared" ref="AW25" si="41">AW80</f>
        <v>0</v>
      </c>
      <c r="AX25" s="39" t="s">
        <v>83</v>
      </c>
      <c r="AY25" s="55">
        <f t="shared" ref="AY25:AZ25" si="42">AY80</f>
        <v>0</v>
      </c>
      <c r="AZ25" s="55">
        <f t="shared" si="42"/>
        <v>0</v>
      </c>
      <c r="BA25" s="249">
        <f t="shared" ref="BA25" si="43">BA80</f>
        <v>0</v>
      </c>
      <c r="BB25" s="71" t="s">
        <v>83</v>
      </c>
      <c r="BC25" s="55">
        <f>BC80</f>
        <v>0</v>
      </c>
      <c r="BD25" s="55">
        <f t="shared" ref="BD25" si="44">BD80</f>
        <v>0</v>
      </c>
      <c r="BE25" s="39" t="s">
        <v>83</v>
      </c>
      <c r="BF25" s="55">
        <f t="shared" ref="BF25:BH25" si="45">BF80</f>
        <v>0</v>
      </c>
      <c r="BG25" s="55">
        <f t="shared" si="45"/>
        <v>0</v>
      </c>
      <c r="BH25" s="261">
        <f t="shared" si="45"/>
        <v>0</v>
      </c>
      <c r="BI25" s="71" t="s">
        <v>83</v>
      </c>
      <c r="BJ25" s="55">
        <f>BJ80</f>
        <v>0</v>
      </c>
      <c r="BK25" s="55">
        <f t="shared" ref="BK25" si="46">BK80</f>
        <v>0</v>
      </c>
      <c r="BL25" s="39" t="s">
        <v>83</v>
      </c>
      <c r="BM25" s="55">
        <f t="shared" ref="BM25:BO25" si="47">BM80</f>
        <v>0</v>
      </c>
      <c r="BN25" s="55">
        <f t="shared" si="47"/>
        <v>0</v>
      </c>
      <c r="BO25" s="55">
        <f t="shared" si="47"/>
        <v>0</v>
      </c>
      <c r="BP25" s="71" t="s">
        <v>83</v>
      </c>
      <c r="BQ25" s="55">
        <f>BQ80</f>
        <v>0</v>
      </c>
      <c r="BR25" s="55">
        <f t="shared" ref="BR25" si="48">BR80</f>
        <v>0</v>
      </c>
      <c r="BS25" s="39" t="s">
        <v>83</v>
      </c>
      <c r="BT25" s="55">
        <f t="shared" ref="BT25:BV25" si="49">BT80</f>
        <v>0</v>
      </c>
      <c r="BU25" s="55">
        <f t="shared" si="49"/>
        <v>0</v>
      </c>
      <c r="BV25" s="249">
        <f t="shared" si="49"/>
        <v>0</v>
      </c>
      <c r="BW25" s="65" t="s">
        <v>83</v>
      </c>
      <c r="BX25" s="39" t="s">
        <v>83</v>
      </c>
      <c r="BY25" s="174">
        <f t="shared" si="25"/>
        <v>0.54879999999999995</v>
      </c>
      <c r="BZ25" s="54" t="s">
        <v>83</v>
      </c>
      <c r="CA25" s="184" t="s">
        <v>83</v>
      </c>
      <c r="CB25" s="166" t="str">
        <f t="shared" si="26"/>
        <v>0.4</v>
      </c>
      <c r="CC25" s="167" t="str">
        <f t="shared" si="27"/>
        <v>Прочее новое строительство объектов электросетевого хозяйства, всего</v>
      </c>
    </row>
    <row r="26" spans="1:83" ht="38.25" x14ac:dyDescent="0.25">
      <c r="A26" s="228" t="s">
        <v>92</v>
      </c>
      <c r="B26" s="6" t="s">
        <v>93</v>
      </c>
      <c r="C26" s="5" t="s">
        <v>82</v>
      </c>
      <c r="D26" s="307">
        <f>D82</f>
        <v>0</v>
      </c>
      <c r="E26" s="71" t="s">
        <v>83</v>
      </c>
      <c r="F26" s="118">
        <f t="shared" si="14"/>
        <v>0</v>
      </c>
      <c r="G26" s="7" t="s">
        <v>83</v>
      </c>
      <c r="H26" s="7" t="s">
        <v>83</v>
      </c>
      <c r="I26" s="7">
        <v>0</v>
      </c>
      <c r="J26" s="39" t="s">
        <v>83</v>
      </c>
      <c r="K26" s="295" t="s">
        <v>83</v>
      </c>
      <c r="L26" s="70" t="s">
        <v>83</v>
      </c>
      <c r="M26" s="118">
        <f>M82</f>
        <v>0</v>
      </c>
      <c r="N26" s="7" t="s">
        <v>83</v>
      </c>
      <c r="O26" s="7" t="s">
        <v>83</v>
      </c>
      <c r="P26" s="7">
        <v>0</v>
      </c>
      <c r="Q26" s="7">
        <v>0</v>
      </c>
      <c r="R26" s="57" t="s">
        <v>83</v>
      </c>
      <c r="S26" s="70" t="s">
        <v>83</v>
      </c>
      <c r="T26" s="118">
        <f>T82</f>
        <v>0</v>
      </c>
      <c r="U26" s="7" t="s">
        <v>83</v>
      </c>
      <c r="V26" s="7" t="s">
        <v>83</v>
      </c>
      <c r="W26" s="7">
        <v>0</v>
      </c>
      <c r="X26" s="7">
        <v>0</v>
      </c>
      <c r="Y26" s="273" t="s">
        <v>83</v>
      </c>
      <c r="Z26" s="70" t="s">
        <v>83</v>
      </c>
      <c r="AA26" s="332">
        <f t="shared" ref="AA26:AA27" si="50">AA82</f>
        <v>0</v>
      </c>
      <c r="AB26" s="7" t="s">
        <v>83</v>
      </c>
      <c r="AC26" s="7" t="s">
        <v>83</v>
      </c>
      <c r="AD26" s="7">
        <v>0</v>
      </c>
      <c r="AE26" s="7">
        <v>0</v>
      </c>
      <c r="AF26" s="273" t="s">
        <v>83</v>
      </c>
      <c r="AG26" s="70" t="s">
        <v>83</v>
      </c>
      <c r="AH26" s="332">
        <f t="shared" ref="AH26:AH27" si="51">AH82</f>
        <v>0</v>
      </c>
      <c r="AI26" s="7" t="s">
        <v>83</v>
      </c>
      <c r="AJ26" s="7" t="s">
        <v>83</v>
      </c>
      <c r="AK26" s="7">
        <v>0</v>
      </c>
      <c r="AL26" s="7">
        <v>0</v>
      </c>
      <c r="AM26" s="273" t="s">
        <v>83</v>
      </c>
      <c r="AN26" s="71" t="s">
        <v>83</v>
      </c>
      <c r="AO26" s="55">
        <f t="shared" si="11"/>
        <v>0</v>
      </c>
      <c r="AP26" s="40">
        <f t="shared" si="11"/>
        <v>0</v>
      </c>
      <c r="AQ26" s="39" t="s">
        <v>83</v>
      </c>
      <c r="AR26" s="40">
        <f t="shared" si="12"/>
        <v>0</v>
      </c>
      <c r="AS26" s="55">
        <f t="shared" si="13"/>
        <v>0</v>
      </c>
      <c r="AT26" s="241">
        <f t="shared" si="13"/>
        <v>0</v>
      </c>
      <c r="AU26" s="71" t="s">
        <v>83</v>
      </c>
      <c r="AV26" s="55">
        <f>AV82</f>
        <v>0</v>
      </c>
      <c r="AW26" s="55">
        <f t="shared" ref="AW26" si="52">AW82</f>
        <v>0</v>
      </c>
      <c r="AX26" s="39" t="s">
        <v>83</v>
      </c>
      <c r="AY26" s="55">
        <f>AY82</f>
        <v>0</v>
      </c>
      <c r="AZ26" s="55">
        <f>AZ82</f>
        <v>0</v>
      </c>
      <c r="BA26" s="249">
        <f t="shared" ref="BA26" si="53">BA82</f>
        <v>0</v>
      </c>
      <c r="BB26" s="71" t="s">
        <v>83</v>
      </c>
      <c r="BC26" s="55">
        <f>BC82</f>
        <v>0</v>
      </c>
      <c r="BD26" s="55">
        <f>BD82</f>
        <v>0</v>
      </c>
      <c r="BE26" s="39" t="s">
        <v>83</v>
      </c>
      <c r="BF26" s="55">
        <f t="shared" ref="BF26:BH27" si="54">BF82</f>
        <v>0</v>
      </c>
      <c r="BG26" s="55">
        <f t="shared" si="54"/>
        <v>0</v>
      </c>
      <c r="BH26" s="261">
        <f t="shared" si="54"/>
        <v>0</v>
      </c>
      <c r="BI26" s="71" t="s">
        <v>83</v>
      </c>
      <c r="BJ26" s="55">
        <f>BJ82</f>
        <v>0</v>
      </c>
      <c r="BK26" s="55">
        <f>BK82</f>
        <v>0</v>
      </c>
      <c r="BL26" s="39" t="s">
        <v>83</v>
      </c>
      <c r="BM26" s="55">
        <f t="shared" ref="BM26:BO27" si="55">BM82</f>
        <v>0</v>
      </c>
      <c r="BN26" s="55">
        <f t="shared" si="55"/>
        <v>0</v>
      </c>
      <c r="BO26" s="55">
        <f t="shared" si="55"/>
        <v>0</v>
      </c>
      <c r="BP26" s="71" t="s">
        <v>83</v>
      </c>
      <c r="BQ26" s="55">
        <f>BQ82</f>
        <v>0</v>
      </c>
      <c r="BR26" s="55">
        <f>BR82</f>
        <v>0</v>
      </c>
      <c r="BS26" s="39" t="s">
        <v>83</v>
      </c>
      <c r="BT26" s="55">
        <f t="shared" ref="BT26:BV27" si="56">BT82</f>
        <v>0</v>
      </c>
      <c r="BU26" s="55">
        <f t="shared" si="56"/>
        <v>0</v>
      </c>
      <c r="BV26" s="249">
        <f t="shared" si="56"/>
        <v>0</v>
      </c>
      <c r="BW26" s="65" t="s">
        <v>83</v>
      </c>
      <c r="BX26" s="39" t="s">
        <v>83</v>
      </c>
      <c r="BY26" s="174">
        <f t="shared" si="25"/>
        <v>0</v>
      </c>
      <c r="BZ26" s="54" t="s">
        <v>83</v>
      </c>
      <c r="CA26" s="184" t="s">
        <v>83</v>
      </c>
      <c r="CB26" s="166" t="str">
        <f t="shared" si="26"/>
        <v>0.5</v>
      </c>
      <c r="CC26" s="167" t="str">
        <f t="shared" si="27"/>
        <v>Покупка земельных участков для целей реализации инвестиционных проектов, всего</v>
      </c>
    </row>
    <row r="27" spans="1:83" x14ac:dyDescent="0.25">
      <c r="A27" s="228" t="s">
        <v>94</v>
      </c>
      <c r="B27" s="6" t="s">
        <v>95</v>
      </c>
      <c r="C27" s="5" t="s">
        <v>82</v>
      </c>
      <c r="D27" s="307">
        <f>D83</f>
        <v>0</v>
      </c>
      <c r="E27" s="71" t="s">
        <v>83</v>
      </c>
      <c r="F27" s="118">
        <f t="shared" si="14"/>
        <v>2.681</v>
      </c>
      <c r="G27" s="7" t="s">
        <v>83</v>
      </c>
      <c r="H27" s="7" t="s">
        <v>83</v>
      </c>
      <c r="I27" s="7">
        <v>0</v>
      </c>
      <c r="J27" s="39" t="s">
        <v>83</v>
      </c>
      <c r="K27" s="295" t="s">
        <v>83</v>
      </c>
      <c r="L27" s="70" t="s">
        <v>83</v>
      </c>
      <c r="M27" s="118">
        <f>M83</f>
        <v>0</v>
      </c>
      <c r="N27" s="7" t="s">
        <v>83</v>
      </c>
      <c r="O27" s="7" t="s">
        <v>83</v>
      </c>
      <c r="P27" s="7">
        <v>0</v>
      </c>
      <c r="Q27" s="7">
        <v>0</v>
      </c>
      <c r="R27" s="57" t="s">
        <v>83</v>
      </c>
      <c r="S27" s="70" t="s">
        <v>83</v>
      </c>
      <c r="T27" s="118">
        <f>T83</f>
        <v>0</v>
      </c>
      <c r="U27" s="7" t="s">
        <v>83</v>
      </c>
      <c r="V27" s="7" t="s">
        <v>83</v>
      </c>
      <c r="W27" s="7">
        <v>0</v>
      </c>
      <c r="X27" s="7">
        <v>0</v>
      </c>
      <c r="Y27" s="273" t="s">
        <v>83</v>
      </c>
      <c r="Z27" s="70" t="s">
        <v>83</v>
      </c>
      <c r="AA27" s="332">
        <f t="shared" si="50"/>
        <v>0</v>
      </c>
      <c r="AB27" s="7" t="s">
        <v>83</v>
      </c>
      <c r="AC27" s="7" t="s">
        <v>83</v>
      </c>
      <c r="AD27" s="7">
        <v>0</v>
      </c>
      <c r="AE27" s="7">
        <v>0</v>
      </c>
      <c r="AF27" s="273" t="s">
        <v>83</v>
      </c>
      <c r="AG27" s="70" t="s">
        <v>83</v>
      </c>
      <c r="AH27" s="332">
        <f t="shared" si="51"/>
        <v>2.681</v>
      </c>
      <c r="AI27" s="7" t="s">
        <v>83</v>
      </c>
      <c r="AJ27" s="7" t="s">
        <v>83</v>
      </c>
      <c r="AK27" s="7">
        <v>0</v>
      </c>
      <c r="AL27" s="7">
        <v>0</v>
      </c>
      <c r="AM27" s="273" t="s">
        <v>83</v>
      </c>
      <c r="AN27" s="71" t="s">
        <v>83</v>
      </c>
      <c r="AO27" s="55">
        <f t="shared" si="11"/>
        <v>0</v>
      </c>
      <c r="AP27" s="40">
        <f t="shared" si="11"/>
        <v>0</v>
      </c>
      <c r="AQ27" s="39" t="s">
        <v>83</v>
      </c>
      <c r="AR27" s="40">
        <f t="shared" si="12"/>
        <v>0</v>
      </c>
      <c r="AS27" s="55">
        <f t="shared" si="13"/>
        <v>0</v>
      </c>
      <c r="AT27" s="241">
        <f>BA27+BH27+BO27+BV27</f>
        <v>0</v>
      </c>
      <c r="AU27" s="71" t="s">
        <v>83</v>
      </c>
      <c r="AV27" s="55">
        <f>AV83</f>
        <v>0</v>
      </c>
      <c r="AW27" s="55">
        <f t="shared" ref="AW27" si="57">AW83</f>
        <v>0</v>
      </c>
      <c r="AX27" s="39" t="s">
        <v>83</v>
      </c>
      <c r="AY27" s="55">
        <f>AY83</f>
        <v>0</v>
      </c>
      <c r="AZ27" s="55">
        <f>AZ83</f>
        <v>0</v>
      </c>
      <c r="BA27" s="249">
        <f t="shared" ref="BA27" si="58">BA83</f>
        <v>0</v>
      </c>
      <c r="BB27" s="71" t="s">
        <v>83</v>
      </c>
      <c r="BC27" s="55">
        <f>BC83</f>
        <v>0</v>
      </c>
      <c r="BD27" s="55">
        <f>BD83</f>
        <v>0</v>
      </c>
      <c r="BE27" s="39" t="s">
        <v>83</v>
      </c>
      <c r="BF27" s="55">
        <f t="shared" si="54"/>
        <v>0</v>
      </c>
      <c r="BG27" s="55">
        <f t="shared" si="54"/>
        <v>0</v>
      </c>
      <c r="BH27" s="261">
        <f t="shared" si="54"/>
        <v>0</v>
      </c>
      <c r="BI27" s="71" t="s">
        <v>83</v>
      </c>
      <c r="BJ27" s="55">
        <f>BJ83</f>
        <v>0</v>
      </c>
      <c r="BK27" s="55">
        <f>BK83</f>
        <v>0</v>
      </c>
      <c r="BL27" s="39" t="s">
        <v>83</v>
      </c>
      <c r="BM27" s="55">
        <f t="shared" si="55"/>
        <v>0</v>
      </c>
      <c r="BN27" s="55">
        <f t="shared" si="55"/>
        <v>0</v>
      </c>
      <c r="BO27" s="55">
        <f t="shared" si="55"/>
        <v>0</v>
      </c>
      <c r="BP27" s="71" t="s">
        <v>83</v>
      </c>
      <c r="BQ27" s="55">
        <f>BQ83</f>
        <v>0</v>
      </c>
      <c r="BR27" s="55">
        <f>BR83</f>
        <v>0</v>
      </c>
      <c r="BS27" s="39" t="s">
        <v>83</v>
      </c>
      <c r="BT27" s="55">
        <f t="shared" si="56"/>
        <v>0</v>
      </c>
      <c r="BU27" s="55">
        <f t="shared" si="56"/>
        <v>0</v>
      </c>
      <c r="BV27" s="249">
        <f>BV83</f>
        <v>0</v>
      </c>
      <c r="BW27" s="65" t="s">
        <v>83</v>
      </c>
      <c r="BX27" s="39" t="s">
        <v>83</v>
      </c>
      <c r="BY27" s="174">
        <f t="shared" si="25"/>
        <v>2.681</v>
      </c>
      <c r="BZ27" s="54" t="s">
        <v>83</v>
      </c>
      <c r="CA27" s="184" t="s">
        <v>83</v>
      </c>
      <c r="CB27" s="166" t="str">
        <f t="shared" si="26"/>
        <v>0.6</v>
      </c>
      <c r="CC27" s="167" t="str">
        <f t="shared" si="27"/>
        <v>Прочие инвестиционные проекты, всего</v>
      </c>
    </row>
    <row r="28" spans="1:83" s="52" customFormat="1" ht="23.25" customHeight="1" x14ac:dyDescent="0.25">
      <c r="A28" s="229" t="s">
        <v>96</v>
      </c>
      <c r="B28" s="230" t="s">
        <v>97</v>
      </c>
      <c r="C28" s="9" t="s">
        <v>82</v>
      </c>
      <c r="D28" s="58">
        <f>D29+D50+D77+D80+D82+D83</f>
        <v>0</v>
      </c>
      <c r="E28" s="318" t="s">
        <v>83</v>
      </c>
      <c r="F28" s="119">
        <f>F21</f>
        <v>11.152899999999999</v>
      </c>
      <c r="G28" s="119">
        <f>G21</f>
        <v>0.25</v>
      </c>
      <c r="H28" s="10">
        <f t="shared" ref="H28:BR28" si="59">H21</f>
        <v>0</v>
      </c>
      <c r="I28" s="10">
        <f t="shared" si="59"/>
        <v>2.5</v>
      </c>
      <c r="J28" s="10">
        <f t="shared" si="59"/>
        <v>0</v>
      </c>
      <c r="K28" s="58" t="str">
        <f t="shared" si="59"/>
        <v>нд</v>
      </c>
      <c r="L28" s="72" t="str">
        <f t="shared" si="59"/>
        <v>нд</v>
      </c>
      <c r="M28" s="119">
        <f t="shared" si="59"/>
        <v>0</v>
      </c>
      <c r="N28" s="10">
        <f t="shared" ref="N28" si="60">N21</f>
        <v>0</v>
      </c>
      <c r="O28" s="10" t="str">
        <f t="shared" si="59"/>
        <v>нд</v>
      </c>
      <c r="P28" s="10">
        <f t="shared" si="59"/>
        <v>0</v>
      </c>
      <c r="Q28" s="10">
        <f t="shared" si="59"/>
        <v>0</v>
      </c>
      <c r="R28" s="58" t="str">
        <f t="shared" si="59"/>
        <v>нд</v>
      </c>
      <c r="S28" s="72" t="str">
        <f t="shared" si="59"/>
        <v>нд</v>
      </c>
      <c r="T28" s="119">
        <f t="shared" si="59"/>
        <v>0</v>
      </c>
      <c r="U28" s="10">
        <f t="shared" si="59"/>
        <v>0</v>
      </c>
      <c r="V28" s="10" t="str">
        <f t="shared" ref="V28:X28" si="61">V21</f>
        <v>нд</v>
      </c>
      <c r="W28" s="10">
        <f t="shared" si="61"/>
        <v>0</v>
      </c>
      <c r="X28" s="10">
        <f t="shared" si="61"/>
        <v>0</v>
      </c>
      <c r="Y28" s="274" t="str">
        <f t="shared" si="59"/>
        <v>нд</v>
      </c>
      <c r="Z28" s="72" t="str">
        <f t="shared" ref="Z28" si="62">Z21</f>
        <v>нд</v>
      </c>
      <c r="AA28" s="333">
        <f t="shared" ref="AA28" si="63">AA29+AA50+AA77+AA80+AA82+AA83</f>
        <v>2.2999999999999998</v>
      </c>
      <c r="AB28" s="10">
        <f t="shared" si="59"/>
        <v>0</v>
      </c>
      <c r="AC28" s="10" t="str">
        <f t="shared" ref="AC28:AE28" si="64">AC21</f>
        <v>нд</v>
      </c>
      <c r="AD28" s="10">
        <f t="shared" si="64"/>
        <v>0</v>
      </c>
      <c r="AE28" s="10">
        <f t="shared" si="64"/>
        <v>0</v>
      </c>
      <c r="AF28" s="274" t="str">
        <f t="shared" si="59"/>
        <v>нд</v>
      </c>
      <c r="AG28" s="72" t="str">
        <f t="shared" si="59"/>
        <v>нд</v>
      </c>
      <c r="AH28" s="333">
        <f t="shared" ref="AH28" si="65">AH29+AH50+AH77+AH80+AH82+AH83</f>
        <v>8.8529</v>
      </c>
      <c r="AI28" s="10">
        <f t="shared" si="59"/>
        <v>0.25</v>
      </c>
      <c r="AJ28" s="10">
        <f t="shared" si="59"/>
        <v>0</v>
      </c>
      <c r="AK28" s="10">
        <f t="shared" si="59"/>
        <v>2.5</v>
      </c>
      <c r="AL28" s="10">
        <f t="shared" si="59"/>
        <v>0</v>
      </c>
      <c r="AM28" s="274" t="str">
        <f t="shared" si="59"/>
        <v>нд</v>
      </c>
      <c r="AN28" s="72" t="str">
        <f t="shared" si="59"/>
        <v>нд</v>
      </c>
      <c r="AO28" s="119">
        <f t="shared" si="59"/>
        <v>8.0203799999999994</v>
      </c>
      <c r="AP28" s="10">
        <f t="shared" ref="AP28" si="66">AP21</f>
        <v>0.1</v>
      </c>
      <c r="AQ28" s="10" t="str">
        <f t="shared" si="59"/>
        <v>нд</v>
      </c>
      <c r="AR28" s="119">
        <f t="shared" si="59"/>
        <v>3.4350000000000005</v>
      </c>
      <c r="AS28" s="119">
        <f t="shared" si="59"/>
        <v>0</v>
      </c>
      <c r="AT28" s="242">
        <f t="shared" ref="AT28" si="67">AT21</f>
        <v>0</v>
      </c>
      <c r="AU28" s="72" t="str">
        <f t="shared" si="59"/>
        <v>нд</v>
      </c>
      <c r="AV28" s="119">
        <f t="shared" si="59"/>
        <v>0.52368700000000001</v>
      </c>
      <c r="AW28" s="119">
        <f t="shared" ref="AW28" si="68">AW21</f>
        <v>0</v>
      </c>
      <c r="AX28" s="10" t="str">
        <f t="shared" si="59"/>
        <v>нд</v>
      </c>
      <c r="AY28" s="119">
        <f t="shared" si="59"/>
        <v>1.05</v>
      </c>
      <c r="AZ28" s="119">
        <f t="shared" si="59"/>
        <v>0</v>
      </c>
      <c r="BA28" s="250">
        <f t="shared" ref="BA28" si="69">BA21</f>
        <v>0</v>
      </c>
      <c r="BB28" s="72" t="str">
        <f t="shared" si="59"/>
        <v>нд</v>
      </c>
      <c r="BC28" s="119">
        <f t="shared" si="59"/>
        <v>6.2144500000000003</v>
      </c>
      <c r="BD28" s="119">
        <f t="shared" si="59"/>
        <v>0.1</v>
      </c>
      <c r="BE28" s="10" t="str">
        <f t="shared" si="59"/>
        <v>нд</v>
      </c>
      <c r="BF28" s="119">
        <f t="shared" si="59"/>
        <v>1.65</v>
      </c>
      <c r="BG28" s="119">
        <f t="shared" si="59"/>
        <v>0</v>
      </c>
      <c r="BH28" s="262">
        <f t="shared" si="59"/>
        <v>0</v>
      </c>
      <c r="BI28" s="72" t="str">
        <f t="shared" si="59"/>
        <v>нд</v>
      </c>
      <c r="BJ28" s="119">
        <f t="shared" si="59"/>
        <v>1.282243</v>
      </c>
      <c r="BK28" s="119">
        <f t="shared" si="59"/>
        <v>0</v>
      </c>
      <c r="BL28" s="10" t="str">
        <f t="shared" si="59"/>
        <v>нд</v>
      </c>
      <c r="BM28" s="119">
        <f t="shared" si="59"/>
        <v>0.7350000000000001</v>
      </c>
      <c r="BN28" s="119">
        <f t="shared" si="59"/>
        <v>0</v>
      </c>
      <c r="BO28" s="119">
        <f t="shared" si="59"/>
        <v>0</v>
      </c>
      <c r="BP28" s="72" t="str">
        <f t="shared" si="59"/>
        <v>нд</v>
      </c>
      <c r="BQ28" s="119">
        <f t="shared" si="59"/>
        <v>0</v>
      </c>
      <c r="BR28" s="119">
        <f t="shared" si="59"/>
        <v>0</v>
      </c>
      <c r="BS28" s="10" t="str">
        <f t="shared" ref="BS28:BV28" si="70">BS21</f>
        <v>нд</v>
      </c>
      <c r="BT28" s="119">
        <f t="shared" si="70"/>
        <v>0</v>
      </c>
      <c r="BU28" s="119">
        <f t="shared" si="70"/>
        <v>0</v>
      </c>
      <c r="BV28" s="250">
        <f t="shared" si="70"/>
        <v>0</v>
      </c>
      <c r="BW28" s="77" t="s">
        <v>83</v>
      </c>
      <c r="BX28" s="51" t="s">
        <v>83</v>
      </c>
      <c r="BY28" s="175">
        <f t="shared" si="25"/>
        <v>3.1325199999999995</v>
      </c>
      <c r="BZ28" s="107" t="s">
        <v>83</v>
      </c>
      <c r="CA28" s="185" t="s">
        <v>83</v>
      </c>
      <c r="CB28" s="166" t="str">
        <f t="shared" si="26"/>
        <v>1</v>
      </c>
      <c r="CC28" s="167" t="str">
        <f t="shared" si="27"/>
        <v>ОАО "Кинешемская ГЭС"</v>
      </c>
    </row>
    <row r="29" spans="1:83" s="50" customFormat="1" ht="25.5" x14ac:dyDescent="0.25">
      <c r="A29" s="231" t="s">
        <v>98</v>
      </c>
      <c r="B29" s="12" t="s">
        <v>99</v>
      </c>
      <c r="C29" s="11" t="s">
        <v>82</v>
      </c>
      <c r="D29" s="308">
        <f>D30+D35+D38+D47</f>
        <v>0</v>
      </c>
      <c r="E29" s="73" t="s">
        <v>83</v>
      </c>
      <c r="F29" s="102">
        <f t="shared" si="14"/>
        <v>0</v>
      </c>
      <c r="G29" s="13">
        <v>0</v>
      </c>
      <c r="H29" s="49" t="s">
        <v>83</v>
      </c>
      <c r="I29" s="14">
        <f t="shared" ref="I29:I53" si="71">P29+W29+AD29+AK29</f>
        <v>0</v>
      </c>
      <c r="J29" s="14">
        <f t="shared" ref="J29:J53" si="72">Q29+X29+AE29+AL29</f>
        <v>0</v>
      </c>
      <c r="K29" s="296" t="s">
        <v>83</v>
      </c>
      <c r="L29" s="275" t="s">
        <v>83</v>
      </c>
      <c r="M29" s="102">
        <f>M30+M35+M38+M47</f>
        <v>0</v>
      </c>
      <c r="N29" s="13">
        <v>0</v>
      </c>
      <c r="O29" s="13" t="s">
        <v>83</v>
      </c>
      <c r="P29" s="13">
        <v>0</v>
      </c>
      <c r="Q29" s="13">
        <v>0</v>
      </c>
      <c r="R29" s="59" t="s">
        <v>83</v>
      </c>
      <c r="S29" s="275" t="s">
        <v>83</v>
      </c>
      <c r="T29" s="102">
        <v>0</v>
      </c>
      <c r="U29" s="13">
        <v>0</v>
      </c>
      <c r="V29" s="13" t="s">
        <v>83</v>
      </c>
      <c r="W29" s="13">
        <v>0</v>
      </c>
      <c r="X29" s="13">
        <v>0</v>
      </c>
      <c r="Y29" s="276" t="s">
        <v>83</v>
      </c>
      <c r="Z29" s="275" t="s">
        <v>83</v>
      </c>
      <c r="AA29" s="334">
        <v>0</v>
      </c>
      <c r="AB29" s="13">
        <v>0</v>
      </c>
      <c r="AC29" s="13" t="s">
        <v>83</v>
      </c>
      <c r="AD29" s="13">
        <v>0</v>
      </c>
      <c r="AE29" s="13">
        <v>0</v>
      </c>
      <c r="AF29" s="276" t="s">
        <v>83</v>
      </c>
      <c r="AG29" s="275" t="s">
        <v>83</v>
      </c>
      <c r="AH29" s="347">
        <v>0</v>
      </c>
      <c r="AI29" s="13">
        <v>0</v>
      </c>
      <c r="AJ29" s="13" t="s">
        <v>83</v>
      </c>
      <c r="AK29" s="13">
        <v>0</v>
      </c>
      <c r="AL29" s="13">
        <v>0</v>
      </c>
      <c r="AM29" s="276" t="s">
        <v>83</v>
      </c>
      <c r="AN29" s="73" t="s">
        <v>83</v>
      </c>
      <c r="AO29" s="102">
        <f t="shared" si="11"/>
        <v>3.3788270000000002</v>
      </c>
      <c r="AP29" s="14">
        <f t="shared" si="11"/>
        <v>0.1</v>
      </c>
      <c r="AQ29" s="49" t="s">
        <v>83</v>
      </c>
      <c r="AR29" s="102">
        <f t="shared" si="12"/>
        <v>2.645</v>
      </c>
      <c r="AS29" s="102">
        <f t="shared" si="13"/>
        <v>0</v>
      </c>
      <c r="AT29" s="243">
        <f t="shared" si="13"/>
        <v>0</v>
      </c>
      <c r="AU29" s="73" t="s">
        <v>83</v>
      </c>
      <c r="AV29" s="102">
        <f>AV30+AV35+AV38+AV47</f>
        <v>0.19358199999999998</v>
      </c>
      <c r="AW29" s="102">
        <f>AW30+AW35+AW38+AW47</f>
        <v>0</v>
      </c>
      <c r="AX29" s="49" t="s">
        <v>83</v>
      </c>
      <c r="AY29" s="102">
        <f>AY30+AY35+AY38+AY47</f>
        <v>0.26</v>
      </c>
      <c r="AZ29" s="102">
        <f>AZ30+AZ35+AZ38+AZ47</f>
        <v>0</v>
      </c>
      <c r="BA29" s="251">
        <f>BA30+BA35+BA38+BA47</f>
        <v>0</v>
      </c>
      <c r="BB29" s="73" t="s">
        <v>83</v>
      </c>
      <c r="BC29" s="102">
        <f>BC30+BC35+BC38+BC47</f>
        <v>2.8806500000000002</v>
      </c>
      <c r="BD29" s="102">
        <f>BD30+BD35+BD38+BD47</f>
        <v>0.1</v>
      </c>
      <c r="BE29" s="49" t="s">
        <v>83</v>
      </c>
      <c r="BF29" s="102">
        <f>BF30+BF35+BF38+BF47</f>
        <v>1.65</v>
      </c>
      <c r="BG29" s="102">
        <f>BG30+BG35+BG38+BG47</f>
        <v>0</v>
      </c>
      <c r="BH29" s="263">
        <f>BH30+BH35+BH38+BH47</f>
        <v>0</v>
      </c>
      <c r="BI29" s="73" t="s">
        <v>83</v>
      </c>
      <c r="BJ29" s="102">
        <f>BJ30+BJ35+BJ38+BJ47</f>
        <v>0.304595</v>
      </c>
      <c r="BK29" s="102">
        <f>BK30+BK35+BK38+BK47</f>
        <v>0</v>
      </c>
      <c r="BL29" s="49" t="s">
        <v>83</v>
      </c>
      <c r="BM29" s="102">
        <f>BM30+BM35+BM38+BM47</f>
        <v>0.7350000000000001</v>
      </c>
      <c r="BN29" s="102">
        <f>BN30+BN35+BN38+BN47</f>
        <v>0</v>
      </c>
      <c r="BO29" s="102">
        <f>BO30+BO35+BO38+BO47</f>
        <v>0</v>
      </c>
      <c r="BP29" s="73" t="s">
        <v>83</v>
      </c>
      <c r="BQ29" s="102">
        <f>BQ30+BQ35+BQ38+BQ47</f>
        <v>0</v>
      </c>
      <c r="BR29" s="102">
        <f>BR30+BR35+BR38+BR47</f>
        <v>0</v>
      </c>
      <c r="BS29" s="49" t="s">
        <v>83</v>
      </c>
      <c r="BT29" s="102">
        <f>BT30+BT35+BT38+BT47</f>
        <v>0</v>
      </c>
      <c r="BU29" s="102">
        <f>BU30+BU35+BU38+BU47</f>
        <v>0</v>
      </c>
      <c r="BV29" s="251">
        <f>BV30+BV35+BV38+BV47</f>
        <v>0</v>
      </c>
      <c r="BW29" s="66" t="s">
        <v>83</v>
      </c>
      <c r="BX29" s="49" t="s">
        <v>83</v>
      </c>
      <c r="BY29" s="176">
        <f t="shared" si="25"/>
        <v>-3.3788270000000002</v>
      </c>
      <c r="BZ29" s="108" t="s">
        <v>83</v>
      </c>
      <c r="CA29" s="186" t="s">
        <v>83</v>
      </c>
      <c r="CB29" s="166" t="str">
        <f t="shared" si="26"/>
        <v>1.1</v>
      </c>
      <c r="CC29" s="167" t="str">
        <f t="shared" si="27"/>
        <v>Технологическое присоединение, всего, в том числе:</v>
      </c>
    </row>
    <row r="30" spans="1:83" s="42" customFormat="1" ht="38.25" x14ac:dyDescent="0.25">
      <c r="A30" s="232" t="s">
        <v>100</v>
      </c>
      <c r="B30" s="17" t="s">
        <v>101</v>
      </c>
      <c r="C30" s="16" t="s">
        <v>82</v>
      </c>
      <c r="D30" s="309">
        <v>0</v>
      </c>
      <c r="E30" s="74" t="s">
        <v>83</v>
      </c>
      <c r="F30" s="101">
        <f t="shared" si="14"/>
        <v>0</v>
      </c>
      <c r="G30" s="18">
        <v>0</v>
      </c>
      <c r="H30" s="41" t="s">
        <v>83</v>
      </c>
      <c r="I30" s="19">
        <f t="shared" si="71"/>
        <v>0</v>
      </c>
      <c r="J30" s="19">
        <f t="shared" si="72"/>
        <v>0</v>
      </c>
      <c r="K30" s="297" t="s">
        <v>83</v>
      </c>
      <c r="L30" s="277" t="s">
        <v>83</v>
      </c>
      <c r="M30" s="101">
        <v>0</v>
      </c>
      <c r="N30" s="18">
        <v>0</v>
      </c>
      <c r="O30" s="18" t="s">
        <v>83</v>
      </c>
      <c r="P30" s="18">
        <v>0</v>
      </c>
      <c r="Q30" s="18">
        <v>0</v>
      </c>
      <c r="R30" s="60" t="s">
        <v>83</v>
      </c>
      <c r="S30" s="277" t="s">
        <v>83</v>
      </c>
      <c r="T30" s="101">
        <v>0</v>
      </c>
      <c r="U30" s="18">
        <v>0</v>
      </c>
      <c r="V30" s="18" t="s">
        <v>83</v>
      </c>
      <c r="W30" s="18">
        <v>0</v>
      </c>
      <c r="X30" s="18">
        <v>0</v>
      </c>
      <c r="Y30" s="278" t="s">
        <v>83</v>
      </c>
      <c r="Z30" s="277" t="s">
        <v>83</v>
      </c>
      <c r="AA30" s="335">
        <v>0</v>
      </c>
      <c r="AB30" s="18">
        <v>0</v>
      </c>
      <c r="AC30" s="18" t="s">
        <v>83</v>
      </c>
      <c r="AD30" s="18">
        <v>0</v>
      </c>
      <c r="AE30" s="18">
        <v>0</v>
      </c>
      <c r="AF30" s="278" t="s">
        <v>83</v>
      </c>
      <c r="AG30" s="277" t="s">
        <v>83</v>
      </c>
      <c r="AH30" s="343">
        <v>0</v>
      </c>
      <c r="AI30" s="18">
        <v>0</v>
      </c>
      <c r="AJ30" s="18" t="s">
        <v>83</v>
      </c>
      <c r="AK30" s="18">
        <v>0</v>
      </c>
      <c r="AL30" s="18">
        <v>0</v>
      </c>
      <c r="AM30" s="278" t="s">
        <v>83</v>
      </c>
      <c r="AN30" s="74" t="s">
        <v>83</v>
      </c>
      <c r="AO30" s="101">
        <f t="shared" si="11"/>
        <v>3.3788270000000002</v>
      </c>
      <c r="AP30" s="19">
        <f t="shared" si="11"/>
        <v>0.1</v>
      </c>
      <c r="AQ30" s="41" t="s">
        <v>83</v>
      </c>
      <c r="AR30" s="101">
        <f t="shared" si="12"/>
        <v>2.645</v>
      </c>
      <c r="AS30" s="101">
        <f t="shared" si="13"/>
        <v>0</v>
      </c>
      <c r="AT30" s="244">
        <f t="shared" si="13"/>
        <v>0</v>
      </c>
      <c r="AU30" s="74" t="s">
        <v>83</v>
      </c>
      <c r="AV30" s="101">
        <f>SUM(AV31:AV33)</f>
        <v>0.19358199999999998</v>
      </c>
      <c r="AW30" s="101">
        <f>SUM(AW31:AW33)</f>
        <v>0</v>
      </c>
      <c r="AX30" s="41" t="s">
        <v>83</v>
      </c>
      <c r="AY30" s="101">
        <f>SUM(AY31:AY33)</f>
        <v>0.26</v>
      </c>
      <c r="AZ30" s="101">
        <f>SUM(AZ31:AZ33)</f>
        <v>0</v>
      </c>
      <c r="BA30" s="252">
        <f>SUM(BA31:BA33)</f>
        <v>0</v>
      </c>
      <c r="BB30" s="74" t="s">
        <v>83</v>
      </c>
      <c r="BC30" s="101">
        <f>SUM(BC31:BC33)</f>
        <v>2.8806500000000002</v>
      </c>
      <c r="BD30" s="101">
        <f>SUM(BD31:BD33)</f>
        <v>0.1</v>
      </c>
      <c r="BE30" s="41" t="s">
        <v>83</v>
      </c>
      <c r="BF30" s="101">
        <f>SUM(BF31:BF33)</f>
        <v>1.65</v>
      </c>
      <c r="BG30" s="101">
        <f>SUM(BG31:BG33)</f>
        <v>0</v>
      </c>
      <c r="BH30" s="264">
        <f>SUM(BH31:BH33)</f>
        <v>0</v>
      </c>
      <c r="BI30" s="74" t="s">
        <v>83</v>
      </c>
      <c r="BJ30" s="101">
        <f>SUM(BJ31:BJ33)</f>
        <v>0.304595</v>
      </c>
      <c r="BK30" s="101">
        <f>SUM(BK31:BK33)</f>
        <v>0</v>
      </c>
      <c r="BL30" s="41" t="s">
        <v>83</v>
      </c>
      <c r="BM30" s="101">
        <f>SUM(BM31:BM33)</f>
        <v>0.7350000000000001</v>
      </c>
      <c r="BN30" s="101">
        <f>SUM(BN31:BN33)</f>
        <v>0</v>
      </c>
      <c r="BO30" s="101">
        <f>SUM(BO31:BO33)</f>
        <v>0</v>
      </c>
      <c r="BP30" s="74" t="s">
        <v>83</v>
      </c>
      <c r="BQ30" s="101">
        <f>SUM(BQ31:BQ33)</f>
        <v>0</v>
      </c>
      <c r="BR30" s="101">
        <f>SUM(BR31:BR33)</f>
        <v>0</v>
      </c>
      <c r="BS30" s="41" t="s">
        <v>83</v>
      </c>
      <c r="BT30" s="101">
        <f>SUM(BT31:BT33)</f>
        <v>0</v>
      </c>
      <c r="BU30" s="101">
        <f>SUM(BU31:BU33)</f>
        <v>0</v>
      </c>
      <c r="BV30" s="252">
        <f>SUM(BV31:BV33)</f>
        <v>0</v>
      </c>
      <c r="BW30" s="67" t="s">
        <v>83</v>
      </c>
      <c r="BX30" s="41" t="s">
        <v>83</v>
      </c>
      <c r="BY30" s="177">
        <f t="shared" si="25"/>
        <v>-3.3788270000000002</v>
      </c>
      <c r="BZ30" s="109" t="s">
        <v>83</v>
      </c>
      <c r="CA30" s="187" t="s">
        <v>83</v>
      </c>
      <c r="CB30" s="166" t="str">
        <f t="shared" si="26"/>
        <v>1.1.1</v>
      </c>
      <c r="CC30" s="167" t="str">
        <f t="shared" si="27"/>
        <v>Технологическое присоединение энергопринимающих устройств потребителей, всего, в том числе:</v>
      </c>
    </row>
    <row r="31" spans="1:83" ht="51" x14ac:dyDescent="0.25">
      <c r="A31" s="233" t="s">
        <v>102</v>
      </c>
      <c r="B31" s="22" t="s">
        <v>103</v>
      </c>
      <c r="C31" s="21" t="s">
        <v>82</v>
      </c>
      <c r="D31" s="307">
        <v>0</v>
      </c>
      <c r="E31" s="71" t="s">
        <v>83</v>
      </c>
      <c r="F31" s="118">
        <f t="shared" si="14"/>
        <v>0</v>
      </c>
      <c r="G31" s="23">
        <v>0</v>
      </c>
      <c r="H31" s="39" t="s">
        <v>83</v>
      </c>
      <c r="I31" s="8">
        <f t="shared" si="71"/>
        <v>0</v>
      </c>
      <c r="J31" s="8">
        <f t="shared" si="72"/>
        <v>0</v>
      </c>
      <c r="K31" s="295" t="s">
        <v>83</v>
      </c>
      <c r="L31" s="279" t="s">
        <v>83</v>
      </c>
      <c r="M31" s="118">
        <v>0</v>
      </c>
      <c r="N31" s="23" t="s">
        <v>83</v>
      </c>
      <c r="O31" s="23" t="s">
        <v>83</v>
      </c>
      <c r="P31" s="7">
        <v>0</v>
      </c>
      <c r="Q31" s="7">
        <v>0</v>
      </c>
      <c r="R31" s="61" t="s">
        <v>83</v>
      </c>
      <c r="S31" s="279" t="s">
        <v>83</v>
      </c>
      <c r="T31" s="118">
        <v>0</v>
      </c>
      <c r="U31" s="23" t="s">
        <v>83</v>
      </c>
      <c r="V31" s="23" t="s">
        <v>83</v>
      </c>
      <c r="W31" s="7">
        <v>0</v>
      </c>
      <c r="X31" s="7">
        <v>0</v>
      </c>
      <c r="Y31" s="280" t="s">
        <v>83</v>
      </c>
      <c r="Z31" s="279" t="s">
        <v>83</v>
      </c>
      <c r="AA31" s="332">
        <v>0</v>
      </c>
      <c r="AB31" s="23" t="s">
        <v>83</v>
      </c>
      <c r="AC31" s="23" t="s">
        <v>83</v>
      </c>
      <c r="AD31" s="7">
        <v>0</v>
      </c>
      <c r="AE31" s="7">
        <v>0</v>
      </c>
      <c r="AF31" s="280" t="s">
        <v>83</v>
      </c>
      <c r="AG31" s="279" t="s">
        <v>83</v>
      </c>
      <c r="AH31" s="332">
        <v>0</v>
      </c>
      <c r="AI31" s="23">
        <v>0</v>
      </c>
      <c r="AJ31" s="23" t="s">
        <v>83</v>
      </c>
      <c r="AK31" s="23">
        <v>0</v>
      </c>
      <c r="AL31" s="23">
        <v>0</v>
      </c>
      <c r="AM31" s="280" t="s">
        <v>83</v>
      </c>
      <c r="AN31" s="71" t="s">
        <v>83</v>
      </c>
      <c r="AO31" s="55">
        <f t="shared" si="11"/>
        <v>2.2867570000000002</v>
      </c>
      <c r="AP31" s="55">
        <f t="shared" si="11"/>
        <v>0.1</v>
      </c>
      <c r="AQ31" s="39" t="s">
        <v>83</v>
      </c>
      <c r="AR31" s="55">
        <f t="shared" si="12"/>
        <v>1.87</v>
      </c>
      <c r="AS31" s="55">
        <f t="shared" si="13"/>
        <v>0</v>
      </c>
      <c r="AT31" s="241">
        <f t="shared" si="13"/>
        <v>0</v>
      </c>
      <c r="AU31" s="71" t="s">
        <v>83</v>
      </c>
      <c r="AV31" s="55">
        <v>0.18426799999999999</v>
      </c>
      <c r="AW31" s="55">
        <v>0</v>
      </c>
      <c r="AX31" s="39" t="s">
        <v>83</v>
      </c>
      <c r="AY31" s="55">
        <v>0.26</v>
      </c>
      <c r="AZ31" s="55">
        <v>0</v>
      </c>
      <c r="BA31" s="249">
        <v>0</v>
      </c>
      <c r="BB31" s="71" t="s">
        <v>83</v>
      </c>
      <c r="BC31" s="373">
        <f>1.92189+0.95876-BC32</f>
        <v>1.8933300000000002</v>
      </c>
      <c r="BD31" s="55">
        <v>0.1</v>
      </c>
      <c r="BE31" s="39" t="s">
        <v>83</v>
      </c>
      <c r="BF31" s="55">
        <v>1.07</v>
      </c>
      <c r="BG31" s="55">
        <v>0</v>
      </c>
      <c r="BH31" s="261">
        <v>0</v>
      </c>
      <c r="BI31" s="71" t="s">
        <v>83</v>
      </c>
      <c r="BJ31" s="55">
        <v>0.20915900000000001</v>
      </c>
      <c r="BK31" s="55"/>
      <c r="BL31" s="39" t="s">
        <v>83</v>
      </c>
      <c r="BM31" s="55">
        <v>0.54</v>
      </c>
      <c r="BN31" s="55"/>
      <c r="BO31" s="55">
        <v>0</v>
      </c>
      <c r="BP31" s="71" t="s">
        <v>83</v>
      </c>
      <c r="BQ31" s="197"/>
      <c r="BR31" s="55">
        <v>0</v>
      </c>
      <c r="BS31" s="39" t="s">
        <v>83</v>
      </c>
      <c r="BT31" s="55"/>
      <c r="BU31" s="55"/>
      <c r="BV31" s="249">
        <v>0</v>
      </c>
      <c r="BW31" s="65" t="s">
        <v>83</v>
      </c>
      <c r="BX31" s="39" t="s">
        <v>83</v>
      </c>
      <c r="BY31" s="174">
        <f t="shared" si="25"/>
        <v>-2.2867570000000002</v>
      </c>
      <c r="BZ31" s="133">
        <f>F31/AO31*100-100</f>
        <v>-100</v>
      </c>
      <c r="CA31" s="196" t="s">
        <v>191</v>
      </c>
      <c r="CB31" s="166" t="str">
        <f t="shared" si="26"/>
        <v>1.1.1.1</v>
      </c>
      <c r="CC31" s="167" t="str">
        <f t="shared" si="27"/>
        <v>Технологическое присоединение энергопринимающих устройств потребителей максимальной мощностью до 15 кВт включительно, всего</v>
      </c>
    </row>
    <row r="32" spans="1:83" ht="51" x14ac:dyDescent="0.25">
      <c r="A32" s="233" t="s">
        <v>104</v>
      </c>
      <c r="B32" s="22" t="s">
        <v>105</v>
      </c>
      <c r="C32" s="21" t="s">
        <v>82</v>
      </c>
      <c r="D32" s="307">
        <v>0</v>
      </c>
      <c r="E32" s="71" t="s">
        <v>83</v>
      </c>
      <c r="F32" s="118">
        <f t="shared" si="14"/>
        <v>0</v>
      </c>
      <c r="G32" s="39" t="s">
        <v>83</v>
      </c>
      <c r="H32" s="39" t="s">
        <v>83</v>
      </c>
      <c r="I32" s="8">
        <f t="shared" si="71"/>
        <v>0</v>
      </c>
      <c r="J32" s="8">
        <f t="shared" si="72"/>
        <v>0</v>
      </c>
      <c r="K32" s="295" t="s">
        <v>83</v>
      </c>
      <c r="L32" s="279" t="s">
        <v>83</v>
      </c>
      <c r="M32" s="118">
        <v>0</v>
      </c>
      <c r="N32" s="23" t="s">
        <v>83</v>
      </c>
      <c r="O32" s="23" t="s">
        <v>83</v>
      </c>
      <c r="P32" s="7">
        <v>0</v>
      </c>
      <c r="Q32" s="7">
        <v>0</v>
      </c>
      <c r="R32" s="61" t="s">
        <v>83</v>
      </c>
      <c r="S32" s="279" t="s">
        <v>83</v>
      </c>
      <c r="T32" s="118">
        <v>0</v>
      </c>
      <c r="U32" s="23" t="s">
        <v>83</v>
      </c>
      <c r="V32" s="23" t="s">
        <v>83</v>
      </c>
      <c r="W32" s="7">
        <v>0</v>
      </c>
      <c r="X32" s="7">
        <v>0</v>
      </c>
      <c r="Y32" s="280" t="s">
        <v>83</v>
      </c>
      <c r="Z32" s="279" t="s">
        <v>83</v>
      </c>
      <c r="AA32" s="332">
        <v>0</v>
      </c>
      <c r="AB32" s="23" t="s">
        <v>83</v>
      </c>
      <c r="AC32" s="23" t="s">
        <v>83</v>
      </c>
      <c r="AD32" s="7">
        <v>0</v>
      </c>
      <c r="AE32" s="7">
        <v>0</v>
      </c>
      <c r="AF32" s="280" t="s">
        <v>83</v>
      </c>
      <c r="AG32" s="279" t="s">
        <v>83</v>
      </c>
      <c r="AH32" s="332">
        <v>0</v>
      </c>
      <c r="AI32" s="23">
        <v>0</v>
      </c>
      <c r="AJ32" s="23" t="s">
        <v>83</v>
      </c>
      <c r="AK32" s="23">
        <v>0</v>
      </c>
      <c r="AL32" s="23">
        <v>0</v>
      </c>
      <c r="AM32" s="280" t="s">
        <v>83</v>
      </c>
      <c r="AN32" s="71" t="s">
        <v>83</v>
      </c>
      <c r="AO32" s="55">
        <f t="shared" si="11"/>
        <v>1.0920700000000001</v>
      </c>
      <c r="AP32" s="40">
        <f t="shared" si="11"/>
        <v>0</v>
      </c>
      <c r="AQ32" s="39" t="s">
        <v>83</v>
      </c>
      <c r="AR32" s="55">
        <f t="shared" si="12"/>
        <v>0.77499999999999991</v>
      </c>
      <c r="AS32" s="55">
        <f t="shared" si="13"/>
        <v>0</v>
      </c>
      <c r="AT32" s="241">
        <f t="shared" si="13"/>
        <v>0</v>
      </c>
      <c r="AU32" s="71" t="s">
        <v>83</v>
      </c>
      <c r="AV32" s="55">
        <v>9.3139999999999994E-3</v>
      </c>
      <c r="AW32" s="55">
        <v>0</v>
      </c>
      <c r="AX32" s="39" t="s">
        <v>83</v>
      </c>
      <c r="AY32" s="55">
        <v>0</v>
      </c>
      <c r="AZ32" s="55">
        <v>0</v>
      </c>
      <c r="BA32" s="249">
        <v>0</v>
      </c>
      <c r="BB32" s="71" t="s">
        <v>83</v>
      </c>
      <c r="BC32" s="373">
        <f>0.02856+0.95876</f>
        <v>0.98731999999999998</v>
      </c>
      <c r="BD32" s="55">
        <v>0</v>
      </c>
      <c r="BE32" s="39" t="s">
        <v>83</v>
      </c>
      <c r="BF32" s="55">
        <v>0.57999999999999996</v>
      </c>
      <c r="BG32" s="55">
        <v>0</v>
      </c>
      <c r="BH32" s="261">
        <v>0</v>
      </c>
      <c r="BI32" s="71" t="s">
        <v>83</v>
      </c>
      <c r="BJ32" s="55">
        <v>9.5436000000000007E-2</v>
      </c>
      <c r="BK32" s="55"/>
      <c r="BL32" s="39" t="s">
        <v>83</v>
      </c>
      <c r="BM32" s="55">
        <v>0.19500000000000001</v>
      </c>
      <c r="BN32" s="55"/>
      <c r="BO32" s="55">
        <v>0</v>
      </c>
      <c r="BP32" s="71" t="s">
        <v>83</v>
      </c>
      <c r="BQ32" s="197"/>
      <c r="BR32" s="55"/>
      <c r="BS32" s="39" t="s">
        <v>83</v>
      </c>
      <c r="BT32" s="55"/>
      <c r="BU32" s="55"/>
      <c r="BV32" s="249">
        <v>0</v>
      </c>
      <c r="BW32" s="65" t="s">
        <v>83</v>
      </c>
      <c r="BX32" s="39" t="s">
        <v>83</v>
      </c>
      <c r="BY32" s="174">
        <f t="shared" si="25"/>
        <v>-1.0920700000000001</v>
      </c>
      <c r="BZ32" s="133">
        <f t="shared" ref="BZ32:BZ34" si="73">F32/AO32*100-100</f>
        <v>-100</v>
      </c>
      <c r="CA32" s="196" t="s">
        <v>191</v>
      </c>
      <c r="CB32" s="166" t="str">
        <f t="shared" si="26"/>
        <v>1.1.1.2</v>
      </c>
      <c r="CC32" s="167" t="str">
        <f t="shared" si="27"/>
        <v>Технологическое присоединение энергопринимающих устройств потребителей максимальной мощностью до 150 кВт включительно, всего</v>
      </c>
    </row>
    <row r="33" spans="1:81" ht="51" x14ac:dyDescent="0.25">
      <c r="A33" s="233" t="s">
        <v>106</v>
      </c>
      <c r="B33" s="22" t="s">
        <v>107</v>
      </c>
      <c r="C33" s="21" t="s">
        <v>82</v>
      </c>
      <c r="D33" s="307">
        <v>0</v>
      </c>
      <c r="E33" s="71" t="s">
        <v>83</v>
      </c>
      <c r="F33" s="118">
        <f t="shared" si="14"/>
        <v>0</v>
      </c>
      <c r="G33" s="39" t="s">
        <v>83</v>
      </c>
      <c r="H33" s="39" t="s">
        <v>83</v>
      </c>
      <c r="I33" s="8">
        <f t="shared" si="71"/>
        <v>0</v>
      </c>
      <c r="J33" s="8">
        <f t="shared" si="72"/>
        <v>0</v>
      </c>
      <c r="K33" s="295" t="s">
        <v>83</v>
      </c>
      <c r="L33" s="279" t="s">
        <v>83</v>
      </c>
      <c r="M33" s="118">
        <v>0</v>
      </c>
      <c r="N33" s="23" t="s">
        <v>83</v>
      </c>
      <c r="O33" s="23" t="s">
        <v>83</v>
      </c>
      <c r="P33" s="7">
        <v>0</v>
      </c>
      <c r="Q33" s="7">
        <v>0</v>
      </c>
      <c r="R33" s="61" t="s">
        <v>83</v>
      </c>
      <c r="S33" s="279" t="s">
        <v>83</v>
      </c>
      <c r="T33" s="118">
        <v>0</v>
      </c>
      <c r="U33" s="23" t="s">
        <v>83</v>
      </c>
      <c r="V33" s="23" t="s">
        <v>83</v>
      </c>
      <c r="W33" s="7">
        <v>0</v>
      </c>
      <c r="X33" s="7">
        <v>0</v>
      </c>
      <c r="Y33" s="280" t="s">
        <v>83</v>
      </c>
      <c r="Z33" s="279" t="s">
        <v>83</v>
      </c>
      <c r="AA33" s="332">
        <v>0</v>
      </c>
      <c r="AB33" s="23" t="s">
        <v>83</v>
      </c>
      <c r="AC33" s="23" t="s">
        <v>83</v>
      </c>
      <c r="AD33" s="7">
        <v>0</v>
      </c>
      <c r="AE33" s="7">
        <v>0</v>
      </c>
      <c r="AF33" s="280" t="s">
        <v>83</v>
      </c>
      <c r="AG33" s="279" t="s">
        <v>83</v>
      </c>
      <c r="AH33" s="332">
        <v>0</v>
      </c>
      <c r="AI33" s="23">
        <v>0</v>
      </c>
      <c r="AJ33" s="23" t="s">
        <v>83</v>
      </c>
      <c r="AK33" s="23">
        <v>0</v>
      </c>
      <c r="AL33" s="23">
        <v>0</v>
      </c>
      <c r="AM33" s="280" t="s">
        <v>83</v>
      </c>
      <c r="AN33" s="71" t="s">
        <v>83</v>
      </c>
      <c r="AO33" s="55">
        <f t="shared" si="11"/>
        <v>0</v>
      </c>
      <c r="AP33" s="40">
        <f t="shared" si="11"/>
        <v>0</v>
      </c>
      <c r="AQ33" s="39" t="s">
        <v>83</v>
      </c>
      <c r="AR33" s="55">
        <f t="shared" si="12"/>
        <v>0</v>
      </c>
      <c r="AS33" s="55">
        <f t="shared" si="13"/>
        <v>0</v>
      </c>
      <c r="AT33" s="241">
        <f t="shared" si="13"/>
        <v>0</v>
      </c>
      <c r="AU33" s="71" t="s">
        <v>83</v>
      </c>
      <c r="AV33" s="55">
        <v>0</v>
      </c>
      <c r="AW33" s="55">
        <v>0</v>
      </c>
      <c r="AX33" s="39" t="s">
        <v>83</v>
      </c>
      <c r="AY33" s="55">
        <v>0</v>
      </c>
      <c r="AZ33" s="55">
        <v>0</v>
      </c>
      <c r="BA33" s="249">
        <v>0</v>
      </c>
      <c r="BB33" s="71" t="s">
        <v>83</v>
      </c>
      <c r="BC33" s="55">
        <v>0</v>
      </c>
      <c r="BD33" s="55">
        <v>0</v>
      </c>
      <c r="BE33" s="39" t="s">
        <v>83</v>
      </c>
      <c r="BF33" s="55">
        <v>0</v>
      </c>
      <c r="BG33" s="55">
        <v>0</v>
      </c>
      <c r="BH33" s="261">
        <v>0</v>
      </c>
      <c r="BI33" s="71" t="s">
        <v>83</v>
      </c>
      <c r="BJ33" s="55">
        <v>0</v>
      </c>
      <c r="BK33" s="55"/>
      <c r="BL33" s="39" t="s">
        <v>83</v>
      </c>
      <c r="BM33" s="55"/>
      <c r="BN33" s="55"/>
      <c r="BO33" s="55">
        <v>0</v>
      </c>
      <c r="BP33" s="71" t="s">
        <v>83</v>
      </c>
      <c r="BQ33" s="55"/>
      <c r="BR33" s="55">
        <v>0</v>
      </c>
      <c r="BS33" s="39" t="s">
        <v>83</v>
      </c>
      <c r="BT33" s="55"/>
      <c r="BU33" s="55"/>
      <c r="BV33" s="249">
        <v>0</v>
      </c>
      <c r="BW33" s="65" t="s">
        <v>83</v>
      </c>
      <c r="BX33" s="39" t="s">
        <v>83</v>
      </c>
      <c r="BY33" s="174">
        <f t="shared" si="25"/>
        <v>0</v>
      </c>
      <c r="BZ33" s="133" t="e">
        <f t="shared" si="73"/>
        <v>#DIV/0!</v>
      </c>
      <c r="CA33" s="196"/>
      <c r="CB33" s="166" t="str">
        <f t="shared" si="26"/>
        <v>1.1.1.3</v>
      </c>
      <c r="CC33" s="167" t="str">
        <f t="shared" si="27"/>
        <v>Технологическое присоединение энергопринимающих устройств потребителей свыше 150 кВт, всего, в том числе:</v>
      </c>
    </row>
    <row r="34" spans="1:81" hidden="1" outlineLevel="1" x14ac:dyDescent="0.25">
      <c r="A34" s="234"/>
      <c r="B34" s="235"/>
      <c r="C34" s="31"/>
      <c r="D34" s="307">
        <v>0</v>
      </c>
      <c r="E34" s="71" t="s">
        <v>83</v>
      </c>
      <c r="F34" s="118">
        <f t="shared" ref="F34" si="74">M34+T34+AA34+AH34</f>
        <v>0</v>
      </c>
      <c r="G34" s="39" t="s">
        <v>83</v>
      </c>
      <c r="H34" s="39" t="s">
        <v>83</v>
      </c>
      <c r="I34" s="8">
        <f t="shared" ref="I34" si="75">P34+W34+AD34+AK34</f>
        <v>0</v>
      </c>
      <c r="J34" s="8">
        <f t="shared" ref="J34" si="76">Q34+X34+AE34+AL34</f>
        <v>0</v>
      </c>
      <c r="K34" s="295" t="s">
        <v>83</v>
      </c>
      <c r="L34" s="279" t="s">
        <v>83</v>
      </c>
      <c r="M34" s="118">
        <v>0</v>
      </c>
      <c r="N34" s="23" t="s">
        <v>83</v>
      </c>
      <c r="O34" s="23" t="s">
        <v>83</v>
      </c>
      <c r="P34" s="7">
        <v>0</v>
      </c>
      <c r="Q34" s="7">
        <v>0</v>
      </c>
      <c r="R34" s="61" t="s">
        <v>83</v>
      </c>
      <c r="S34" s="279" t="s">
        <v>83</v>
      </c>
      <c r="T34" s="118">
        <v>0</v>
      </c>
      <c r="U34" s="23" t="s">
        <v>83</v>
      </c>
      <c r="V34" s="23" t="s">
        <v>83</v>
      </c>
      <c r="W34" s="7">
        <v>0</v>
      </c>
      <c r="X34" s="7">
        <v>0</v>
      </c>
      <c r="Y34" s="280" t="s">
        <v>83</v>
      </c>
      <c r="Z34" s="279" t="s">
        <v>83</v>
      </c>
      <c r="AA34" s="336"/>
      <c r="AB34" s="23" t="s">
        <v>83</v>
      </c>
      <c r="AC34" s="23" t="s">
        <v>83</v>
      </c>
      <c r="AD34" s="7">
        <v>0</v>
      </c>
      <c r="AE34" s="7">
        <v>0</v>
      </c>
      <c r="AF34" s="280" t="s">
        <v>83</v>
      </c>
      <c r="AG34" s="279" t="s">
        <v>83</v>
      </c>
      <c r="AH34" s="336"/>
      <c r="AI34" s="23">
        <v>0</v>
      </c>
      <c r="AJ34" s="23" t="s">
        <v>83</v>
      </c>
      <c r="AK34" s="23">
        <v>0</v>
      </c>
      <c r="AL34" s="23">
        <v>0</v>
      </c>
      <c r="AM34" s="280" t="s">
        <v>83</v>
      </c>
      <c r="AN34" s="71" t="s">
        <v>83</v>
      </c>
      <c r="AO34" s="55">
        <f t="shared" ref="AO34:AP34" si="77">AV34+BC34+BJ34+BQ34</f>
        <v>0</v>
      </c>
      <c r="AP34" s="40">
        <f t="shared" si="77"/>
        <v>0</v>
      </c>
      <c r="AQ34" s="39" t="s">
        <v>83</v>
      </c>
      <c r="AR34" s="55">
        <f t="shared" ref="AR34" si="78">AY34+BF34+BM34+BT34</f>
        <v>0</v>
      </c>
      <c r="AS34" s="55">
        <f t="shared" ref="AS34:AT34" si="79">AZ34+BG34+BN34+BU34</f>
        <v>0</v>
      </c>
      <c r="AT34" s="241">
        <f t="shared" si="79"/>
        <v>0</v>
      </c>
      <c r="AU34" s="71" t="s">
        <v>83</v>
      </c>
      <c r="AV34" s="55">
        <v>0</v>
      </c>
      <c r="AW34" s="55">
        <v>0</v>
      </c>
      <c r="AX34" s="39" t="s">
        <v>83</v>
      </c>
      <c r="AY34" s="55">
        <v>0</v>
      </c>
      <c r="AZ34" s="55">
        <v>0</v>
      </c>
      <c r="BA34" s="249">
        <v>0</v>
      </c>
      <c r="BB34" s="71" t="s">
        <v>83</v>
      </c>
      <c r="BC34" s="55">
        <v>0</v>
      </c>
      <c r="BD34" s="55">
        <v>0</v>
      </c>
      <c r="BE34" s="39" t="s">
        <v>83</v>
      </c>
      <c r="BF34" s="55">
        <v>0</v>
      </c>
      <c r="BG34" s="55">
        <v>0</v>
      </c>
      <c r="BH34" s="261">
        <v>0</v>
      </c>
      <c r="BI34" s="71" t="s">
        <v>83</v>
      </c>
      <c r="BJ34" s="55"/>
      <c r="BK34" s="55">
        <v>0</v>
      </c>
      <c r="BL34" s="39" t="s">
        <v>83</v>
      </c>
      <c r="BM34" s="55"/>
      <c r="BN34" s="55"/>
      <c r="BO34" s="55">
        <v>0</v>
      </c>
      <c r="BP34" s="71" t="s">
        <v>83</v>
      </c>
      <c r="BQ34" s="55">
        <v>0</v>
      </c>
      <c r="BR34" s="55">
        <v>0</v>
      </c>
      <c r="BS34" s="39" t="s">
        <v>83</v>
      </c>
      <c r="BT34" s="55">
        <v>0</v>
      </c>
      <c r="BU34" s="55">
        <v>0</v>
      </c>
      <c r="BV34" s="249">
        <v>0</v>
      </c>
      <c r="BW34" s="65" t="s">
        <v>83</v>
      </c>
      <c r="BX34" s="39" t="s">
        <v>83</v>
      </c>
      <c r="BY34" s="174">
        <f t="shared" si="25"/>
        <v>0</v>
      </c>
      <c r="BZ34" s="133" t="e">
        <f t="shared" si="73"/>
        <v>#DIV/0!</v>
      </c>
      <c r="CA34" s="196"/>
      <c r="CB34" s="166">
        <f t="shared" si="26"/>
        <v>0</v>
      </c>
      <c r="CC34" s="167">
        <f t="shared" si="27"/>
        <v>0</v>
      </c>
    </row>
    <row r="35" spans="1:81" s="42" customFormat="1" ht="38.25" collapsed="1" x14ac:dyDescent="0.25">
      <c r="A35" s="232" t="s">
        <v>108</v>
      </c>
      <c r="B35" s="17" t="s">
        <v>109</v>
      </c>
      <c r="C35" s="16" t="s">
        <v>82</v>
      </c>
      <c r="D35" s="309">
        <v>0</v>
      </c>
      <c r="E35" s="74" t="s">
        <v>83</v>
      </c>
      <c r="F35" s="101">
        <f t="shared" si="14"/>
        <v>0</v>
      </c>
      <c r="G35" s="19">
        <v>0</v>
      </c>
      <c r="H35" s="41" t="s">
        <v>83</v>
      </c>
      <c r="I35" s="19">
        <f t="shared" si="71"/>
        <v>0</v>
      </c>
      <c r="J35" s="19">
        <f t="shared" si="72"/>
        <v>0</v>
      </c>
      <c r="K35" s="297" t="s">
        <v>83</v>
      </c>
      <c r="L35" s="277" t="s">
        <v>83</v>
      </c>
      <c r="M35" s="101">
        <v>0</v>
      </c>
      <c r="N35" s="18" t="s">
        <v>83</v>
      </c>
      <c r="O35" s="18" t="s">
        <v>83</v>
      </c>
      <c r="P35" s="18">
        <v>0</v>
      </c>
      <c r="Q35" s="18">
        <v>0</v>
      </c>
      <c r="R35" s="60" t="s">
        <v>83</v>
      </c>
      <c r="S35" s="277" t="s">
        <v>83</v>
      </c>
      <c r="T35" s="101">
        <v>0</v>
      </c>
      <c r="U35" s="18" t="s">
        <v>83</v>
      </c>
      <c r="V35" s="18" t="s">
        <v>83</v>
      </c>
      <c r="W35" s="18">
        <v>0</v>
      </c>
      <c r="X35" s="18">
        <v>0</v>
      </c>
      <c r="Y35" s="278" t="s">
        <v>83</v>
      </c>
      <c r="Z35" s="277" t="s">
        <v>83</v>
      </c>
      <c r="AA35" s="337">
        <v>0</v>
      </c>
      <c r="AB35" s="18" t="s">
        <v>83</v>
      </c>
      <c r="AC35" s="18" t="s">
        <v>83</v>
      </c>
      <c r="AD35" s="18">
        <v>0</v>
      </c>
      <c r="AE35" s="18">
        <v>0</v>
      </c>
      <c r="AF35" s="278" t="s">
        <v>83</v>
      </c>
      <c r="AG35" s="277" t="s">
        <v>83</v>
      </c>
      <c r="AH35" s="348">
        <v>0</v>
      </c>
      <c r="AI35" s="18">
        <v>0</v>
      </c>
      <c r="AJ35" s="18" t="s">
        <v>83</v>
      </c>
      <c r="AK35" s="18">
        <v>0</v>
      </c>
      <c r="AL35" s="18">
        <v>0</v>
      </c>
      <c r="AM35" s="278" t="s">
        <v>83</v>
      </c>
      <c r="AN35" s="74" t="s">
        <v>83</v>
      </c>
      <c r="AO35" s="101">
        <f t="shared" si="11"/>
        <v>0</v>
      </c>
      <c r="AP35" s="19">
        <f t="shared" si="11"/>
        <v>0</v>
      </c>
      <c r="AQ35" s="41" t="s">
        <v>83</v>
      </c>
      <c r="AR35" s="19">
        <f t="shared" si="12"/>
        <v>0</v>
      </c>
      <c r="AS35" s="101">
        <f t="shared" si="13"/>
        <v>0</v>
      </c>
      <c r="AT35" s="244">
        <f t="shared" si="13"/>
        <v>0</v>
      </c>
      <c r="AU35" s="74" t="s">
        <v>83</v>
      </c>
      <c r="AV35" s="101">
        <v>0</v>
      </c>
      <c r="AW35" s="101">
        <v>0</v>
      </c>
      <c r="AX35" s="41" t="s">
        <v>83</v>
      </c>
      <c r="AY35" s="101">
        <v>0</v>
      </c>
      <c r="AZ35" s="101">
        <v>0</v>
      </c>
      <c r="BA35" s="252">
        <v>0</v>
      </c>
      <c r="BB35" s="74" t="s">
        <v>83</v>
      </c>
      <c r="BC35" s="101">
        <v>0</v>
      </c>
      <c r="BD35" s="101">
        <v>0</v>
      </c>
      <c r="BE35" s="41" t="s">
        <v>83</v>
      </c>
      <c r="BF35" s="101">
        <v>0</v>
      </c>
      <c r="BG35" s="101">
        <v>0</v>
      </c>
      <c r="BH35" s="264">
        <v>0</v>
      </c>
      <c r="BI35" s="74" t="s">
        <v>83</v>
      </c>
      <c r="BJ35" s="101">
        <v>0</v>
      </c>
      <c r="BK35" s="101">
        <v>0</v>
      </c>
      <c r="BL35" s="41" t="s">
        <v>83</v>
      </c>
      <c r="BM35" s="101">
        <v>0</v>
      </c>
      <c r="BN35" s="101">
        <v>0</v>
      </c>
      <c r="BO35" s="101">
        <v>0</v>
      </c>
      <c r="BP35" s="74" t="s">
        <v>83</v>
      </c>
      <c r="BQ35" s="101">
        <v>0</v>
      </c>
      <c r="BR35" s="101">
        <v>0</v>
      </c>
      <c r="BS35" s="41" t="s">
        <v>83</v>
      </c>
      <c r="BT35" s="101">
        <v>0</v>
      </c>
      <c r="BU35" s="101">
        <v>0</v>
      </c>
      <c r="BV35" s="252">
        <v>0</v>
      </c>
      <c r="BW35" s="67" t="s">
        <v>83</v>
      </c>
      <c r="BX35" s="41" t="s">
        <v>83</v>
      </c>
      <c r="BY35" s="177">
        <f t="shared" si="25"/>
        <v>0</v>
      </c>
      <c r="BZ35" s="109" t="s">
        <v>83</v>
      </c>
      <c r="CA35" s="187" t="s">
        <v>83</v>
      </c>
      <c r="CB35" s="166" t="str">
        <f t="shared" si="26"/>
        <v>1.1.2</v>
      </c>
      <c r="CC35" s="167" t="str">
        <f t="shared" si="27"/>
        <v>Технологическое присоединение объектов электросетевого хозяйства, всего, в том числе:</v>
      </c>
    </row>
    <row r="36" spans="1:81" ht="63.75" hidden="1" outlineLevel="1" x14ac:dyDescent="0.25">
      <c r="A36" s="228" t="s">
        <v>110</v>
      </c>
      <c r="B36" s="6" t="s">
        <v>111</v>
      </c>
      <c r="C36" s="5" t="s">
        <v>82</v>
      </c>
      <c r="D36" s="307">
        <v>0</v>
      </c>
      <c r="E36" s="71" t="s">
        <v>83</v>
      </c>
      <c r="F36" s="118">
        <f t="shared" si="14"/>
        <v>0</v>
      </c>
      <c r="G36" s="39" t="s">
        <v>83</v>
      </c>
      <c r="H36" s="39" t="s">
        <v>83</v>
      </c>
      <c r="I36" s="8">
        <f t="shared" si="71"/>
        <v>0</v>
      </c>
      <c r="J36" s="8">
        <f t="shared" si="72"/>
        <v>0</v>
      </c>
      <c r="K36" s="295" t="s">
        <v>83</v>
      </c>
      <c r="L36" s="70" t="s">
        <v>83</v>
      </c>
      <c r="M36" s="118">
        <v>0</v>
      </c>
      <c r="N36" s="7" t="s">
        <v>83</v>
      </c>
      <c r="O36" s="7" t="s">
        <v>83</v>
      </c>
      <c r="P36" s="7">
        <v>0</v>
      </c>
      <c r="Q36" s="7">
        <v>0</v>
      </c>
      <c r="R36" s="57" t="s">
        <v>83</v>
      </c>
      <c r="S36" s="70" t="s">
        <v>83</v>
      </c>
      <c r="T36" s="118">
        <v>0</v>
      </c>
      <c r="U36" s="7" t="s">
        <v>83</v>
      </c>
      <c r="V36" s="7" t="s">
        <v>83</v>
      </c>
      <c r="W36" s="7">
        <v>0</v>
      </c>
      <c r="X36" s="7">
        <v>0</v>
      </c>
      <c r="Y36" s="273" t="s">
        <v>83</v>
      </c>
      <c r="Z36" s="70" t="s">
        <v>83</v>
      </c>
      <c r="AA36" s="338">
        <v>0</v>
      </c>
      <c r="AB36" s="7" t="s">
        <v>83</v>
      </c>
      <c r="AC36" s="7" t="s">
        <v>83</v>
      </c>
      <c r="AD36" s="7">
        <v>0</v>
      </c>
      <c r="AE36" s="7">
        <v>0</v>
      </c>
      <c r="AF36" s="273" t="s">
        <v>83</v>
      </c>
      <c r="AG36" s="70" t="s">
        <v>83</v>
      </c>
      <c r="AH36" s="349">
        <v>0</v>
      </c>
      <c r="AI36" s="7">
        <v>0</v>
      </c>
      <c r="AJ36" s="7" t="s">
        <v>83</v>
      </c>
      <c r="AK36" s="7">
        <v>0</v>
      </c>
      <c r="AL36" s="7">
        <v>0</v>
      </c>
      <c r="AM36" s="273" t="s">
        <v>83</v>
      </c>
      <c r="AN36" s="71" t="s">
        <v>83</v>
      </c>
      <c r="AO36" s="55">
        <f t="shared" si="11"/>
        <v>0</v>
      </c>
      <c r="AP36" s="40">
        <f t="shared" si="11"/>
        <v>0</v>
      </c>
      <c r="AQ36" s="39" t="s">
        <v>83</v>
      </c>
      <c r="AR36" s="40">
        <f t="shared" si="12"/>
        <v>0</v>
      </c>
      <c r="AS36" s="55">
        <f t="shared" si="13"/>
        <v>0</v>
      </c>
      <c r="AT36" s="241">
        <f t="shared" si="13"/>
        <v>0</v>
      </c>
      <c r="AU36" s="71" t="s">
        <v>83</v>
      </c>
      <c r="AV36" s="55">
        <v>0</v>
      </c>
      <c r="AW36" s="55">
        <v>0</v>
      </c>
      <c r="AX36" s="39" t="s">
        <v>83</v>
      </c>
      <c r="AY36" s="55">
        <v>0</v>
      </c>
      <c r="AZ36" s="55">
        <v>0</v>
      </c>
      <c r="BA36" s="249">
        <v>0</v>
      </c>
      <c r="BB36" s="71" t="s">
        <v>83</v>
      </c>
      <c r="BC36" s="55">
        <v>0</v>
      </c>
      <c r="BD36" s="55">
        <v>0</v>
      </c>
      <c r="BE36" s="39" t="s">
        <v>83</v>
      </c>
      <c r="BF36" s="55">
        <v>0</v>
      </c>
      <c r="BG36" s="55">
        <v>0</v>
      </c>
      <c r="BH36" s="261">
        <v>0</v>
      </c>
      <c r="BI36" s="71" t="s">
        <v>83</v>
      </c>
      <c r="BJ36" s="55">
        <v>0</v>
      </c>
      <c r="BK36" s="55">
        <v>0</v>
      </c>
      <c r="BL36" s="39" t="s">
        <v>83</v>
      </c>
      <c r="BM36" s="55">
        <v>0</v>
      </c>
      <c r="BN36" s="55">
        <v>0</v>
      </c>
      <c r="BO36" s="55">
        <v>0</v>
      </c>
      <c r="BP36" s="71" t="s">
        <v>83</v>
      </c>
      <c r="BQ36" s="55">
        <v>0</v>
      </c>
      <c r="BR36" s="55">
        <v>0</v>
      </c>
      <c r="BS36" s="39" t="s">
        <v>83</v>
      </c>
      <c r="BT36" s="55">
        <v>0</v>
      </c>
      <c r="BU36" s="55">
        <v>0</v>
      </c>
      <c r="BV36" s="249">
        <v>0</v>
      </c>
      <c r="BW36" s="65" t="s">
        <v>83</v>
      </c>
      <c r="BX36" s="39" t="s">
        <v>83</v>
      </c>
      <c r="BY36" s="174">
        <f t="shared" si="25"/>
        <v>0</v>
      </c>
      <c r="BZ36" s="54" t="s">
        <v>83</v>
      </c>
      <c r="CA36" s="184" t="s">
        <v>83</v>
      </c>
      <c r="CB36" s="166" t="str">
        <f t="shared" si="26"/>
        <v>1.1.2.1</v>
      </c>
      <c r="CC36" s="167" t="str">
        <f t="shared" si="27"/>
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</c>
    </row>
    <row r="37" spans="1:81" ht="38.25" hidden="1" outlineLevel="1" x14ac:dyDescent="0.25">
      <c r="A37" s="228" t="s">
        <v>112</v>
      </c>
      <c r="B37" s="6" t="s">
        <v>113</v>
      </c>
      <c r="C37" s="5" t="s">
        <v>82</v>
      </c>
      <c r="D37" s="307">
        <v>0</v>
      </c>
      <c r="E37" s="71" t="s">
        <v>83</v>
      </c>
      <c r="F37" s="118">
        <f t="shared" si="14"/>
        <v>0</v>
      </c>
      <c r="G37" s="39" t="s">
        <v>83</v>
      </c>
      <c r="H37" s="39" t="s">
        <v>83</v>
      </c>
      <c r="I37" s="8">
        <f t="shared" si="71"/>
        <v>0</v>
      </c>
      <c r="J37" s="8">
        <f t="shared" si="72"/>
        <v>0</v>
      </c>
      <c r="K37" s="295" t="s">
        <v>83</v>
      </c>
      <c r="L37" s="70" t="s">
        <v>83</v>
      </c>
      <c r="M37" s="118">
        <v>0</v>
      </c>
      <c r="N37" s="7" t="s">
        <v>83</v>
      </c>
      <c r="O37" s="7" t="s">
        <v>83</v>
      </c>
      <c r="P37" s="7">
        <v>0</v>
      </c>
      <c r="Q37" s="7">
        <v>0</v>
      </c>
      <c r="R37" s="57" t="s">
        <v>83</v>
      </c>
      <c r="S37" s="70" t="s">
        <v>83</v>
      </c>
      <c r="T37" s="118">
        <v>0</v>
      </c>
      <c r="U37" s="7" t="s">
        <v>83</v>
      </c>
      <c r="V37" s="7" t="s">
        <v>83</v>
      </c>
      <c r="W37" s="7">
        <v>0</v>
      </c>
      <c r="X37" s="7">
        <v>0</v>
      </c>
      <c r="Y37" s="273" t="s">
        <v>83</v>
      </c>
      <c r="Z37" s="70" t="s">
        <v>83</v>
      </c>
      <c r="AA37" s="338">
        <v>0</v>
      </c>
      <c r="AB37" s="7" t="s">
        <v>83</v>
      </c>
      <c r="AC37" s="7" t="s">
        <v>83</v>
      </c>
      <c r="AD37" s="7">
        <v>0</v>
      </c>
      <c r="AE37" s="7">
        <v>0</v>
      </c>
      <c r="AF37" s="273" t="s">
        <v>83</v>
      </c>
      <c r="AG37" s="70" t="s">
        <v>83</v>
      </c>
      <c r="AH37" s="349">
        <v>0</v>
      </c>
      <c r="AI37" s="7">
        <v>0</v>
      </c>
      <c r="AJ37" s="7" t="s">
        <v>83</v>
      </c>
      <c r="AK37" s="7">
        <v>0</v>
      </c>
      <c r="AL37" s="7">
        <v>0</v>
      </c>
      <c r="AM37" s="273" t="s">
        <v>83</v>
      </c>
      <c r="AN37" s="71" t="s">
        <v>83</v>
      </c>
      <c r="AO37" s="55">
        <f t="shared" si="11"/>
        <v>0</v>
      </c>
      <c r="AP37" s="40">
        <f t="shared" si="11"/>
        <v>0</v>
      </c>
      <c r="AQ37" s="39" t="s">
        <v>83</v>
      </c>
      <c r="AR37" s="40">
        <f t="shared" si="12"/>
        <v>0</v>
      </c>
      <c r="AS37" s="55">
        <f t="shared" si="13"/>
        <v>0</v>
      </c>
      <c r="AT37" s="241">
        <f t="shared" si="13"/>
        <v>0</v>
      </c>
      <c r="AU37" s="71" t="s">
        <v>83</v>
      </c>
      <c r="AV37" s="55">
        <v>0</v>
      </c>
      <c r="AW37" s="55">
        <v>0</v>
      </c>
      <c r="AX37" s="39" t="s">
        <v>83</v>
      </c>
      <c r="AY37" s="55">
        <v>0</v>
      </c>
      <c r="AZ37" s="55">
        <v>0</v>
      </c>
      <c r="BA37" s="249">
        <v>0</v>
      </c>
      <c r="BB37" s="71" t="s">
        <v>83</v>
      </c>
      <c r="BC37" s="55">
        <v>0</v>
      </c>
      <c r="BD37" s="55">
        <v>0</v>
      </c>
      <c r="BE37" s="39" t="s">
        <v>83</v>
      </c>
      <c r="BF37" s="55">
        <v>0</v>
      </c>
      <c r="BG37" s="55">
        <v>0</v>
      </c>
      <c r="BH37" s="261">
        <v>0</v>
      </c>
      <c r="BI37" s="71" t="s">
        <v>83</v>
      </c>
      <c r="BJ37" s="55">
        <v>0</v>
      </c>
      <c r="BK37" s="55">
        <v>0</v>
      </c>
      <c r="BL37" s="39" t="s">
        <v>83</v>
      </c>
      <c r="BM37" s="55">
        <v>0</v>
      </c>
      <c r="BN37" s="55">
        <v>0</v>
      </c>
      <c r="BO37" s="55">
        <v>0</v>
      </c>
      <c r="BP37" s="71" t="s">
        <v>83</v>
      </c>
      <c r="BQ37" s="55">
        <v>0</v>
      </c>
      <c r="BR37" s="55">
        <v>0</v>
      </c>
      <c r="BS37" s="39" t="s">
        <v>83</v>
      </c>
      <c r="BT37" s="55">
        <v>0</v>
      </c>
      <c r="BU37" s="55">
        <v>0</v>
      </c>
      <c r="BV37" s="249">
        <v>0</v>
      </c>
      <c r="BW37" s="65" t="s">
        <v>83</v>
      </c>
      <c r="BX37" s="39" t="s">
        <v>83</v>
      </c>
      <c r="BY37" s="174">
        <f t="shared" si="25"/>
        <v>0</v>
      </c>
      <c r="BZ37" s="54" t="s">
        <v>83</v>
      </c>
      <c r="CA37" s="184" t="s">
        <v>83</v>
      </c>
      <c r="CB37" s="166" t="str">
        <f t="shared" si="26"/>
        <v>1.1.2.2</v>
      </c>
      <c r="CC37" s="167" t="str">
        <f t="shared" si="27"/>
        <v>Технологическое присоединение к электрическим сетям иных сетевых организаций, всего, в том числе:</v>
      </c>
    </row>
    <row r="38" spans="1:81" s="42" customFormat="1" ht="45.75" customHeight="1" collapsed="1" x14ac:dyDescent="0.25">
      <c r="A38" s="232" t="s">
        <v>114</v>
      </c>
      <c r="B38" s="17" t="s">
        <v>115</v>
      </c>
      <c r="C38" s="16" t="s">
        <v>82</v>
      </c>
      <c r="D38" s="309">
        <v>0</v>
      </c>
      <c r="E38" s="74" t="s">
        <v>83</v>
      </c>
      <c r="F38" s="101">
        <f t="shared" si="14"/>
        <v>0</v>
      </c>
      <c r="G38" s="41">
        <v>0</v>
      </c>
      <c r="H38" s="41" t="s">
        <v>83</v>
      </c>
      <c r="I38" s="19">
        <f t="shared" si="71"/>
        <v>0</v>
      </c>
      <c r="J38" s="19">
        <f t="shared" si="72"/>
        <v>0</v>
      </c>
      <c r="K38" s="297" t="s">
        <v>83</v>
      </c>
      <c r="L38" s="277" t="s">
        <v>83</v>
      </c>
      <c r="M38" s="101">
        <v>0</v>
      </c>
      <c r="N38" s="18" t="s">
        <v>83</v>
      </c>
      <c r="O38" s="18" t="s">
        <v>83</v>
      </c>
      <c r="P38" s="18">
        <v>0</v>
      </c>
      <c r="Q38" s="18">
        <v>0</v>
      </c>
      <c r="R38" s="60" t="s">
        <v>83</v>
      </c>
      <c r="S38" s="277" t="s">
        <v>83</v>
      </c>
      <c r="T38" s="101">
        <v>0</v>
      </c>
      <c r="U38" s="18" t="s">
        <v>83</v>
      </c>
      <c r="V38" s="18" t="s">
        <v>83</v>
      </c>
      <c r="W38" s="18">
        <v>0</v>
      </c>
      <c r="X38" s="18">
        <v>0</v>
      </c>
      <c r="Y38" s="278" t="s">
        <v>83</v>
      </c>
      <c r="Z38" s="277" t="s">
        <v>83</v>
      </c>
      <c r="AA38" s="337">
        <v>0</v>
      </c>
      <c r="AB38" s="18" t="s">
        <v>83</v>
      </c>
      <c r="AC38" s="18" t="s">
        <v>83</v>
      </c>
      <c r="AD38" s="18">
        <v>0</v>
      </c>
      <c r="AE38" s="18">
        <v>0</v>
      </c>
      <c r="AF38" s="278" t="s">
        <v>83</v>
      </c>
      <c r="AG38" s="277" t="s">
        <v>83</v>
      </c>
      <c r="AH38" s="348">
        <v>0</v>
      </c>
      <c r="AI38" s="18">
        <v>0</v>
      </c>
      <c r="AJ38" s="18" t="s">
        <v>83</v>
      </c>
      <c r="AK38" s="18">
        <v>0</v>
      </c>
      <c r="AL38" s="18">
        <v>0</v>
      </c>
      <c r="AM38" s="278" t="s">
        <v>83</v>
      </c>
      <c r="AN38" s="74" t="s">
        <v>83</v>
      </c>
      <c r="AO38" s="101">
        <f t="shared" si="11"/>
        <v>0</v>
      </c>
      <c r="AP38" s="19">
        <f t="shared" si="11"/>
        <v>0</v>
      </c>
      <c r="AQ38" s="41" t="s">
        <v>83</v>
      </c>
      <c r="AR38" s="19">
        <f t="shared" si="12"/>
        <v>0</v>
      </c>
      <c r="AS38" s="101">
        <f t="shared" si="13"/>
        <v>0</v>
      </c>
      <c r="AT38" s="244">
        <f t="shared" si="13"/>
        <v>0</v>
      </c>
      <c r="AU38" s="74" t="s">
        <v>83</v>
      </c>
      <c r="AV38" s="101">
        <v>0</v>
      </c>
      <c r="AW38" s="101">
        <v>0</v>
      </c>
      <c r="AX38" s="41" t="s">
        <v>83</v>
      </c>
      <c r="AY38" s="101">
        <v>0</v>
      </c>
      <c r="AZ38" s="101">
        <v>0</v>
      </c>
      <c r="BA38" s="252">
        <v>0</v>
      </c>
      <c r="BB38" s="74" t="s">
        <v>83</v>
      </c>
      <c r="BC38" s="101">
        <v>0</v>
      </c>
      <c r="BD38" s="101">
        <v>0</v>
      </c>
      <c r="BE38" s="41" t="s">
        <v>83</v>
      </c>
      <c r="BF38" s="101">
        <v>0</v>
      </c>
      <c r="BG38" s="101">
        <v>0</v>
      </c>
      <c r="BH38" s="264">
        <v>0</v>
      </c>
      <c r="BI38" s="74" t="s">
        <v>83</v>
      </c>
      <c r="BJ38" s="101">
        <v>0</v>
      </c>
      <c r="BK38" s="101">
        <v>0</v>
      </c>
      <c r="BL38" s="41" t="s">
        <v>83</v>
      </c>
      <c r="BM38" s="101">
        <v>0</v>
      </c>
      <c r="BN38" s="101">
        <v>0</v>
      </c>
      <c r="BO38" s="101">
        <v>0</v>
      </c>
      <c r="BP38" s="74" t="s">
        <v>83</v>
      </c>
      <c r="BQ38" s="101">
        <v>0</v>
      </c>
      <c r="BR38" s="101">
        <v>0</v>
      </c>
      <c r="BS38" s="41" t="s">
        <v>83</v>
      </c>
      <c r="BT38" s="101">
        <v>0</v>
      </c>
      <c r="BU38" s="101">
        <v>0</v>
      </c>
      <c r="BV38" s="252">
        <v>0</v>
      </c>
      <c r="BW38" s="67" t="s">
        <v>83</v>
      </c>
      <c r="BX38" s="41" t="s">
        <v>83</v>
      </c>
      <c r="BY38" s="177">
        <f t="shared" si="25"/>
        <v>0</v>
      </c>
      <c r="BZ38" s="109" t="s">
        <v>83</v>
      </c>
      <c r="CA38" s="187" t="s">
        <v>83</v>
      </c>
      <c r="CB38" s="166" t="str">
        <f t="shared" si="26"/>
        <v>1.1.3</v>
      </c>
      <c r="CC38" s="167" t="str">
        <f t="shared" si="27"/>
        <v>Технологическое присоединение объектов по производству электрической энергии всего, в том числе:</v>
      </c>
    </row>
    <row r="39" spans="1:81" ht="38.25" hidden="1" outlineLevel="1" x14ac:dyDescent="0.25">
      <c r="A39" s="228" t="s">
        <v>116</v>
      </c>
      <c r="B39" s="6" t="s">
        <v>117</v>
      </c>
      <c r="C39" s="5" t="s">
        <v>82</v>
      </c>
      <c r="D39" s="307">
        <v>0</v>
      </c>
      <c r="E39" s="71" t="s">
        <v>83</v>
      </c>
      <c r="F39" s="118">
        <f t="shared" si="14"/>
        <v>0</v>
      </c>
      <c r="G39" s="39" t="s">
        <v>83</v>
      </c>
      <c r="H39" s="39" t="s">
        <v>83</v>
      </c>
      <c r="I39" s="8">
        <f t="shared" si="71"/>
        <v>0</v>
      </c>
      <c r="J39" s="8">
        <f t="shared" si="72"/>
        <v>0</v>
      </c>
      <c r="K39" s="295" t="s">
        <v>83</v>
      </c>
      <c r="L39" s="70" t="s">
        <v>83</v>
      </c>
      <c r="M39" s="118">
        <v>0</v>
      </c>
      <c r="N39" s="7" t="s">
        <v>83</v>
      </c>
      <c r="O39" s="7" t="s">
        <v>83</v>
      </c>
      <c r="P39" s="7">
        <v>0</v>
      </c>
      <c r="Q39" s="7">
        <v>0</v>
      </c>
      <c r="R39" s="57" t="s">
        <v>83</v>
      </c>
      <c r="S39" s="70" t="s">
        <v>83</v>
      </c>
      <c r="T39" s="118">
        <v>0</v>
      </c>
      <c r="U39" s="7" t="s">
        <v>83</v>
      </c>
      <c r="V39" s="7" t="s">
        <v>83</v>
      </c>
      <c r="W39" s="7">
        <v>0</v>
      </c>
      <c r="X39" s="7">
        <v>0</v>
      </c>
      <c r="Y39" s="273" t="s">
        <v>83</v>
      </c>
      <c r="Z39" s="70" t="s">
        <v>83</v>
      </c>
      <c r="AA39" s="338">
        <v>0</v>
      </c>
      <c r="AB39" s="7" t="s">
        <v>83</v>
      </c>
      <c r="AC39" s="7" t="s">
        <v>83</v>
      </c>
      <c r="AD39" s="7">
        <v>0</v>
      </c>
      <c r="AE39" s="7">
        <v>0</v>
      </c>
      <c r="AF39" s="273" t="s">
        <v>83</v>
      </c>
      <c r="AG39" s="70" t="s">
        <v>83</v>
      </c>
      <c r="AH39" s="349">
        <v>0</v>
      </c>
      <c r="AI39" s="7">
        <v>0</v>
      </c>
      <c r="AJ39" s="7" t="s">
        <v>83</v>
      </c>
      <c r="AK39" s="7">
        <v>0</v>
      </c>
      <c r="AL39" s="7">
        <v>0</v>
      </c>
      <c r="AM39" s="273" t="s">
        <v>83</v>
      </c>
      <c r="AN39" s="71" t="s">
        <v>83</v>
      </c>
      <c r="AO39" s="55">
        <f t="shared" si="11"/>
        <v>0</v>
      </c>
      <c r="AP39" s="40">
        <f t="shared" si="11"/>
        <v>0</v>
      </c>
      <c r="AQ39" s="39" t="s">
        <v>83</v>
      </c>
      <c r="AR39" s="40">
        <f t="shared" si="12"/>
        <v>0</v>
      </c>
      <c r="AS39" s="55">
        <f t="shared" si="13"/>
        <v>0</v>
      </c>
      <c r="AT39" s="241">
        <f t="shared" si="13"/>
        <v>0</v>
      </c>
      <c r="AU39" s="71" t="s">
        <v>83</v>
      </c>
      <c r="AV39" s="55">
        <v>0</v>
      </c>
      <c r="AW39" s="55">
        <v>0</v>
      </c>
      <c r="AX39" s="39" t="s">
        <v>83</v>
      </c>
      <c r="AY39" s="55">
        <v>0</v>
      </c>
      <c r="AZ39" s="55">
        <v>0</v>
      </c>
      <c r="BA39" s="249">
        <v>0</v>
      </c>
      <c r="BB39" s="71" t="s">
        <v>83</v>
      </c>
      <c r="BC39" s="55">
        <v>0</v>
      </c>
      <c r="BD39" s="55">
        <v>0</v>
      </c>
      <c r="BE39" s="39" t="s">
        <v>83</v>
      </c>
      <c r="BF39" s="55">
        <v>0</v>
      </c>
      <c r="BG39" s="55">
        <v>0</v>
      </c>
      <c r="BH39" s="261">
        <v>0</v>
      </c>
      <c r="BI39" s="71" t="s">
        <v>83</v>
      </c>
      <c r="BJ39" s="55">
        <v>0</v>
      </c>
      <c r="BK39" s="55">
        <v>0</v>
      </c>
      <c r="BL39" s="39" t="s">
        <v>83</v>
      </c>
      <c r="BM39" s="55">
        <v>0</v>
      </c>
      <c r="BN39" s="55">
        <v>0</v>
      </c>
      <c r="BO39" s="55">
        <v>0</v>
      </c>
      <c r="BP39" s="71" t="s">
        <v>83</v>
      </c>
      <c r="BQ39" s="55">
        <v>0</v>
      </c>
      <c r="BR39" s="55">
        <v>0</v>
      </c>
      <c r="BS39" s="39" t="s">
        <v>83</v>
      </c>
      <c r="BT39" s="55">
        <v>0</v>
      </c>
      <c r="BU39" s="55">
        <v>0</v>
      </c>
      <c r="BV39" s="249">
        <v>0</v>
      </c>
      <c r="BW39" s="65" t="s">
        <v>83</v>
      </c>
      <c r="BX39" s="39" t="s">
        <v>83</v>
      </c>
      <c r="BY39" s="174">
        <f t="shared" si="25"/>
        <v>0</v>
      </c>
      <c r="BZ39" s="54" t="s">
        <v>83</v>
      </c>
      <c r="CA39" s="184" t="s">
        <v>83</v>
      </c>
      <c r="CB39" s="166" t="str">
        <f t="shared" si="26"/>
        <v>1.1.3.1</v>
      </c>
      <c r="CC39" s="167" t="str">
        <f t="shared" si="27"/>
        <v>Наименование объекта по производству электрической энергии, всего, в том числе:</v>
      </c>
    </row>
    <row r="40" spans="1:81" ht="102" hidden="1" outlineLevel="1" x14ac:dyDescent="0.25">
      <c r="A40" s="228" t="s">
        <v>118</v>
      </c>
      <c r="B40" s="6" t="s">
        <v>119</v>
      </c>
      <c r="C40" s="5" t="s">
        <v>82</v>
      </c>
      <c r="D40" s="307">
        <v>0</v>
      </c>
      <c r="E40" s="71" t="s">
        <v>83</v>
      </c>
      <c r="F40" s="118">
        <f t="shared" si="14"/>
        <v>0</v>
      </c>
      <c r="G40" s="39" t="s">
        <v>83</v>
      </c>
      <c r="H40" s="39" t="s">
        <v>83</v>
      </c>
      <c r="I40" s="8">
        <f t="shared" si="71"/>
        <v>0</v>
      </c>
      <c r="J40" s="8">
        <f t="shared" si="72"/>
        <v>0</v>
      </c>
      <c r="K40" s="295" t="s">
        <v>83</v>
      </c>
      <c r="L40" s="70" t="s">
        <v>83</v>
      </c>
      <c r="M40" s="118">
        <v>0</v>
      </c>
      <c r="N40" s="7" t="s">
        <v>83</v>
      </c>
      <c r="O40" s="7" t="s">
        <v>83</v>
      </c>
      <c r="P40" s="7">
        <v>0</v>
      </c>
      <c r="Q40" s="7">
        <v>0</v>
      </c>
      <c r="R40" s="57" t="s">
        <v>83</v>
      </c>
      <c r="S40" s="70" t="s">
        <v>83</v>
      </c>
      <c r="T40" s="118">
        <v>0</v>
      </c>
      <c r="U40" s="7" t="s">
        <v>83</v>
      </c>
      <c r="V40" s="7" t="s">
        <v>83</v>
      </c>
      <c r="W40" s="7">
        <v>0</v>
      </c>
      <c r="X40" s="7">
        <v>0</v>
      </c>
      <c r="Y40" s="273" t="s">
        <v>83</v>
      </c>
      <c r="Z40" s="70" t="s">
        <v>83</v>
      </c>
      <c r="AA40" s="338">
        <v>0</v>
      </c>
      <c r="AB40" s="7" t="s">
        <v>83</v>
      </c>
      <c r="AC40" s="7" t="s">
        <v>83</v>
      </c>
      <c r="AD40" s="7">
        <v>0</v>
      </c>
      <c r="AE40" s="7">
        <v>0</v>
      </c>
      <c r="AF40" s="273" t="s">
        <v>83</v>
      </c>
      <c r="AG40" s="70" t="s">
        <v>83</v>
      </c>
      <c r="AH40" s="349">
        <v>0</v>
      </c>
      <c r="AI40" s="7">
        <v>0</v>
      </c>
      <c r="AJ40" s="7" t="s">
        <v>83</v>
      </c>
      <c r="AK40" s="7">
        <v>0</v>
      </c>
      <c r="AL40" s="7">
        <v>0</v>
      </c>
      <c r="AM40" s="273" t="s">
        <v>83</v>
      </c>
      <c r="AN40" s="71" t="s">
        <v>83</v>
      </c>
      <c r="AO40" s="55">
        <f t="shared" si="11"/>
        <v>0</v>
      </c>
      <c r="AP40" s="40">
        <f t="shared" si="11"/>
        <v>0</v>
      </c>
      <c r="AQ40" s="39" t="s">
        <v>83</v>
      </c>
      <c r="AR40" s="40">
        <f t="shared" si="12"/>
        <v>0</v>
      </c>
      <c r="AS40" s="55">
        <f t="shared" si="13"/>
        <v>0</v>
      </c>
      <c r="AT40" s="241">
        <f t="shared" si="13"/>
        <v>0</v>
      </c>
      <c r="AU40" s="71" t="s">
        <v>83</v>
      </c>
      <c r="AV40" s="55">
        <v>0</v>
      </c>
      <c r="AW40" s="55">
        <v>0</v>
      </c>
      <c r="AX40" s="39" t="s">
        <v>83</v>
      </c>
      <c r="AY40" s="55">
        <v>0</v>
      </c>
      <c r="AZ40" s="55">
        <v>0</v>
      </c>
      <c r="BA40" s="249">
        <v>0</v>
      </c>
      <c r="BB40" s="71" t="s">
        <v>83</v>
      </c>
      <c r="BC40" s="55">
        <v>0</v>
      </c>
      <c r="BD40" s="55">
        <v>0</v>
      </c>
      <c r="BE40" s="39" t="s">
        <v>83</v>
      </c>
      <c r="BF40" s="55">
        <v>0</v>
      </c>
      <c r="BG40" s="55">
        <v>0</v>
      </c>
      <c r="BH40" s="261">
        <v>0</v>
      </c>
      <c r="BI40" s="71" t="s">
        <v>83</v>
      </c>
      <c r="BJ40" s="55">
        <v>0</v>
      </c>
      <c r="BK40" s="55">
        <v>0</v>
      </c>
      <c r="BL40" s="39" t="s">
        <v>83</v>
      </c>
      <c r="BM40" s="55">
        <v>0</v>
      </c>
      <c r="BN40" s="55">
        <v>0</v>
      </c>
      <c r="BO40" s="55">
        <v>0</v>
      </c>
      <c r="BP40" s="71" t="s">
        <v>83</v>
      </c>
      <c r="BQ40" s="55">
        <v>0</v>
      </c>
      <c r="BR40" s="55">
        <v>0</v>
      </c>
      <c r="BS40" s="39" t="s">
        <v>83</v>
      </c>
      <c r="BT40" s="55">
        <v>0</v>
      </c>
      <c r="BU40" s="55">
        <v>0</v>
      </c>
      <c r="BV40" s="249">
        <v>0</v>
      </c>
      <c r="BW40" s="65" t="s">
        <v>83</v>
      </c>
      <c r="BX40" s="39" t="s">
        <v>83</v>
      </c>
      <c r="BY40" s="174">
        <f t="shared" si="25"/>
        <v>0</v>
      </c>
      <c r="BZ40" s="54" t="s">
        <v>83</v>
      </c>
      <c r="CA40" s="184" t="s">
        <v>83</v>
      </c>
      <c r="CB40" s="166" t="str">
        <f t="shared" si="26"/>
        <v>1.1.3.1.1</v>
      </c>
      <c r="CC40" s="167" t="str">
        <f t="shared" si="27"/>
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</row>
    <row r="41" spans="1:81" ht="89.25" hidden="1" outlineLevel="1" x14ac:dyDescent="0.25">
      <c r="A41" s="228" t="s">
        <v>120</v>
      </c>
      <c r="B41" s="6" t="s">
        <v>121</v>
      </c>
      <c r="C41" s="5" t="s">
        <v>82</v>
      </c>
      <c r="D41" s="307">
        <v>0</v>
      </c>
      <c r="E41" s="71" t="s">
        <v>83</v>
      </c>
      <c r="F41" s="118">
        <f t="shared" si="14"/>
        <v>0</v>
      </c>
      <c r="G41" s="39" t="s">
        <v>83</v>
      </c>
      <c r="H41" s="39" t="s">
        <v>83</v>
      </c>
      <c r="I41" s="8">
        <f t="shared" si="71"/>
        <v>0</v>
      </c>
      <c r="J41" s="8">
        <f t="shared" si="72"/>
        <v>0</v>
      </c>
      <c r="K41" s="295" t="s">
        <v>83</v>
      </c>
      <c r="L41" s="70" t="s">
        <v>83</v>
      </c>
      <c r="M41" s="118">
        <v>0</v>
      </c>
      <c r="N41" s="7" t="s">
        <v>83</v>
      </c>
      <c r="O41" s="7" t="s">
        <v>83</v>
      </c>
      <c r="P41" s="7">
        <v>0</v>
      </c>
      <c r="Q41" s="7">
        <v>0</v>
      </c>
      <c r="R41" s="57" t="s">
        <v>83</v>
      </c>
      <c r="S41" s="70" t="s">
        <v>83</v>
      </c>
      <c r="T41" s="118">
        <v>0</v>
      </c>
      <c r="U41" s="7" t="s">
        <v>83</v>
      </c>
      <c r="V41" s="7" t="s">
        <v>83</v>
      </c>
      <c r="W41" s="7">
        <v>0</v>
      </c>
      <c r="X41" s="7">
        <v>0</v>
      </c>
      <c r="Y41" s="273" t="s">
        <v>83</v>
      </c>
      <c r="Z41" s="70" t="s">
        <v>83</v>
      </c>
      <c r="AA41" s="338">
        <v>0</v>
      </c>
      <c r="AB41" s="7" t="s">
        <v>83</v>
      </c>
      <c r="AC41" s="7" t="s">
        <v>83</v>
      </c>
      <c r="AD41" s="7">
        <v>0</v>
      </c>
      <c r="AE41" s="7">
        <v>0</v>
      </c>
      <c r="AF41" s="273" t="s">
        <v>83</v>
      </c>
      <c r="AG41" s="70" t="s">
        <v>83</v>
      </c>
      <c r="AH41" s="349">
        <v>0</v>
      </c>
      <c r="AI41" s="7">
        <v>0</v>
      </c>
      <c r="AJ41" s="7" t="s">
        <v>83</v>
      </c>
      <c r="AK41" s="7">
        <v>0</v>
      </c>
      <c r="AL41" s="7">
        <v>0</v>
      </c>
      <c r="AM41" s="273" t="s">
        <v>83</v>
      </c>
      <c r="AN41" s="71" t="s">
        <v>83</v>
      </c>
      <c r="AO41" s="55">
        <f t="shared" si="11"/>
        <v>0</v>
      </c>
      <c r="AP41" s="40">
        <f t="shared" si="11"/>
        <v>0</v>
      </c>
      <c r="AQ41" s="39" t="s">
        <v>83</v>
      </c>
      <c r="AR41" s="40">
        <f t="shared" si="12"/>
        <v>0</v>
      </c>
      <c r="AS41" s="55">
        <f t="shared" si="13"/>
        <v>0</v>
      </c>
      <c r="AT41" s="241">
        <f t="shared" si="13"/>
        <v>0</v>
      </c>
      <c r="AU41" s="71" t="s">
        <v>83</v>
      </c>
      <c r="AV41" s="55">
        <v>0</v>
      </c>
      <c r="AW41" s="55">
        <v>0</v>
      </c>
      <c r="AX41" s="39" t="s">
        <v>83</v>
      </c>
      <c r="AY41" s="55">
        <v>0</v>
      </c>
      <c r="AZ41" s="55">
        <v>0</v>
      </c>
      <c r="BA41" s="249">
        <v>0</v>
      </c>
      <c r="BB41" s="71" t="s">
        <v>83</v>
      </c>
      <c r="BC41" s="55">
        <v>0</v>
      </c>
      <c r="BD41" s="55">
        <v>0</v>
      </c>
      <c r="BE41" s="39" t="s">
        <v>83</v>
      </c>
      <c r="BF41" s="55">
        <v>0</v>
      </c>
      <c r="BG41" s="55">
        <v>0</v>
      </c>
      <c r="BH41" s="261">
        <v>0</v>
      </c>
      <c r="BI41" s="71" t="s">
        <v>83</v>
      </c>
      <c r="BJ41" s="55">
        <v>0</v>
      </c>
      <c r="BK41" s="55">
        <v>0</v>
      </c>
      <c r="BL41" s="39" t="s">
        <v>83</v>
      </c>
      <c r="BM41" s="55">
        <v>0</v>
      </c>
      <c r="BN41" s="55">
        <v>0</v>
      </c>
      <c r="BO41" s="55">
        <v>0</v>
      </c>
      <c r="BP41" s="71" t="s">
        <v>83</v>
      </c>
      <c r="BQ41" s="55">
        <v>0</v>
      </c>
      <c r="BR41" s="55">
        <v>0</v>
      </c>
      <c r="BS41" s="39" t="s">
        <v>83</v>
      </c>
      <c r="BT41" s="55">
        <v>0</v>
      </c>
      <c r="BU41" s="55">
        <v>0</v>
      </c>
      <c r="BV41" s="249">
        <v>0</v>
      </c>
      <c r="BW41" s="65" t="s">
        <v>83</v>
      </c>
      <c r="BX41" s="39" t="s">
        <v>83</v>
      </c>
      <c r="BY41" s="174">
        <f t="shared" si="25"/>
        <v>0</v>
      </c>
      <c r="BZ41" s="54" t="s">
        <v>83</v>
      </c>
      <c r="CA41" s="184" t="s">
        <v>83</v>
      </c>
      <c r="CB41" s="166" t="str">
        <f t="shared" si="26"/>
        <v>1.1.3.1.2</v>
      </c>
      <c r="CC41" s="167" t="str">
        <f t="shared" si="27"/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</row>
    <row r="42" spans="1:81" ht="89.25" hidden="1" outlineLevel="1" x14ac:dyDescent="0.25">
      <c r="A42" s="228" t="s">
        <v>122</v>
      </c>
      <c r="B42" s="6" t="s">
        <v>123</v>
      </c>
      <c r="C42" s="5" t="s">
        <v>82</v>
      </c>
      <c r="D42" s="307">
        <v>0</v>
      </c>
      <c r="E42" s="71" t="s">
        <v>83</v>
      </c>
      <c r="F42" s="118">
        <f t="shared" si="14"/>
        <v>0</v>
      </c>
      <c r="G42" s="39" t="s">
        <v>83</v>
      </c>
      <c r="H42" s="39" t="s">
        <v>83</v>
      </c>
      <c r="I42" s="8">
        <f t="shared" si="71"/>
        <v>0</v>
      </c>
      <c r="J42" s="8">
        <f t="shared" si="72"/>
        <v>0</v>
      </c>
      <c r="K42" s="295" t="s">
        <v>83</v>
      </c>
      <c r="L42" s="70" t="s">
        <v>83</v>
      </c>
      <c r="M42" s="118">
        <v>0</v>
      </c>
      <c r="N42" s="7" t="s">
        <v>83</v>
      </c>
      <c r="O42" s="7" t="s">
        <v>83</v>
      </c>
      <c r="P42" s="7">
        <v>0</v>
      </c>
      <c r="Q42" s="7">
        <v>0</v>
      </c>
      <c r="R42" s="57" t="s">
        <v>83</v>
      </c>
      <c r="S42" s="70" t="s">
        <v>83</v>
      </c>
      <c r="T42" s="118">
        <v>0</v>
      </c>
      <c r="U42" s="7" t="s">
        <v>83</v>
      </c>
      <c r="V42" s="7" t="s">
        <v>83</v>
      </c>
      <c r="W42" s="7">
        <v>0</v>
      </c>
      <c r="X42" s="7">
        <v>0</v>
      </c>
      <c r="Y42" s="273" t="s">
        <v>83</v>
      </c>
      <c r="Z42" s="70" t="s">
        <v>83</v>
      </c>
      <c r="AA42" s="338">
        <v>0</v>
      </c>
      <c r="AB42" s="7" t="s">
        <v>83</v>
      </c>
      <c r="AC42" s="7" t="s">
        <v>83</v>
      </c>
      <c r="AD42" s="7">
        <v>0</v>
      </c>
      <c r="AE42" s="7">
        <v>0</v>
      </c>
      <c r="AF42" s="273" t="s">
        <v>83</v>
      </c>
      <c r="AG42" s="70" t="s">
        <v>83</v>
      </c>
      <c r="AH42" s="349">
        <v>0</v>
      </c>
      <c r="AI42" s="7">
        <v>0</v>
      </c>
      <c r="AJ42" s="7" t="s">
        <v>83</v>
      </c>
      <c r="AK42" s="7">
        <v>0</v>
      </c>
      <c r="AL42" s="7">
        <v>0</v>
      </c>
      <c r="AM42" s="273" t="s">
        <v>83</v>
      </c>
      <c r="AN42" s="71" t="s">
        <v>83</v>
      </c>
      <c r="AO42" s="55">
        <f t="shared" si="11"/>
        <v>0</v>
      </c>
      <c r="AP42" s="40">
        <f t="shared" si="11"/>
        <v>0</v>
      </c>
      <c r="AQ42" s="39" t="s">
        <v>83</v>
      </c>
      <c r="AR42" s="40">
        <f t="shared" si="12"/>
        <v>0</v>
      </c>
      <c r="AS42" s="55">
        <f t="shared" si="13"/>
        <v>0</v>
      </c>
      <c r="AT42" s="241">
        <f t="shared" si="13"/>
        <v>0</v>
      </c>
      <c r="AU42" s="71" t="s">
        <v>83</v>
      </c>
      <c r="AV42" s="55">
        <v>0</v>
      </c>
      <c r="AW42" s="55">
        <v>0</v>
      </c>
      <c r="AX42" s="39" t="s">
        <v>83</v>
      </c>
      <c r="AY42" s="55">
        <v>0</v>
      </c>
      <c r="AZ42" s="55">
        <v>0</v>
      </c>
      <c r="BA42" s="249">
        <v>0</v>
      </c>
      <c r="BB42" s="71" t="s">
        <v>83</v>
      </c>
      <c r="BC42" s="55">
        <v>0</v>
      </c>
      <c r="BD42" s="55">
        <v>0</v>
      </c>
      <c r="BE42" s="39" t="s">
        <v>83</v>
      </c>
      <c r="BF42" s="55">
        <v>0</v>
      </c>
      <c r="BG42" s="55">
        <v>0</v>
      </c>
      <c r="BH42" s="261">
        <v>0</v>
      </c>
      <c r="BI42" s="71" t="s">
        <v>83</v>
      </c>
      <c r="BJ42" s="55">
        <v>0</v>
      </c>
      <c r="BK42" s="55">
        <v>0</v>
      </c>
      <c r="BL42" s="39" t="s">
        <v>83</v>
      </c>
      <c r="BM42" s="55">
        <v>0</v>
      </c>
      <c r="BN42" s="55">
        <v>0</v>
      </c>
      <c r="BO42" s="55">
        <v>0</v>
      </c>
      <c r="BP42" s="71" t="s">
        <v>83</v>
      </c>
      <c r="BQ42" s="55">
        <v>0</v>
      </c>
      <c r="BR42" s="55">
        <v>0</v>
      </c>
      <c r="BS42" s="39" t="s">
        <v>83</v>
      </c>
      <c r="BT42" s="55">
        <v>0</v>
      </c>
      <c r="BU42" s="55">
        <v>0</v>
      </c>
      <c r="BV42" s="249">
        <v>0</v>
      </c>
      <c r="BW42" s="65" t="s">
        <v>83</v>
      </c>
      <c r="BX42" s="39" t="s">
        <v>83</v>
      </c>
      <c r="BY42" s="174">
        <f t="shared" si="25"/>
        <v>0</v>
      </c>
      <c r="BZ42" s="54" t="s">
        <v>83</v>
      </c>
      <c r="CA42" s="184" t="s">
        <v>83</v>
      </c>
      <c r="CB42" s="166" t="str">
        <f t="shared" si="26"/>
        <v>1.1.3.1.3</v>
      </c>
      <c r="CC42" s="167" t="str">
        <f t="shared" si="27"/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</c>
    </row>
    <row r="43" spans="1:81" ht="38.25" hidden="1" outlineLevel="1" x14ac:dyDescent="0.25">
      <c r="A43" s="228" t="s">
        <v>124</v>
      </c>
      <c r="B43" s="6" t="s">
        <v>117</v>
      </c>
      <c r="C43" s="5" t="s">
        <v>82</v>
      </c>
      <c r="D43" s="307">
        <v>0</v>
      </c>
      <c r="E43" s="71" t="s">
        <v>83</v>
      </c>
      <c r="F43" s="118">
        <f t="shared" si="14"/>
        <v>0</v>
      </c>
      <c r="G43" s="39" t="s">
        <v>83</v>
      </c>
      <c r="H43" s="39" t="s">
        <v>83</v>
      </c>
      <c r="I43" s="8">
        <f t="shared" si="71"/>
        <v>0</v>
      </c>
      <c r="J43" s="8">
        <f t="shared" si="72"/>
        <v>0</v>
      </c>
      <c r="K43" s="295" t="s">
        <v>83</v>
      </c>
      <c r="L43" s="70" t="s">
        <v>83</v>
      </c>
      <c r="M43" s="118">
        <v>0</v>
      </c>
      <c r="N43" s="7" t="s">
        <v>83</v>
      </c>
      <c r="O43" s="7" t="s">
        <v>83</v>
      </c>
      <c r="P43" s="7">
        <v>0</v>
      </c>
      <c r="Q43" s="7">
        <v>0</v>
      </c>
      <c r="R43" s="57" t="s">
        <v>83</v>
      </c>
      <c r="S43" s="70" t="s">
        <v>83</v>
      </c>
      <c r="T43" s="118">
        <v>0</v>
      </c>
      <c r="U43" s="7" t="s">
        <v>83</v>
      </c>
      <c r="V43" s="7" t="s">
        <v>83</v>
      </c>
      <c r="W43" s="7">
        <v>0</v>
      </c>
      <c r="X43" s="7">
        <v>0</v>
      </c>
      <c r="Y43" s="273" t="s">
        <v>83</v>
      </c>
      <c r="Z43" s="70" t="s">
        <v>83</v>
      </c>
      <c r="AA43" s="338">
        <v>0</v>
      </c>
      <c r="AB43" s="7" t="s">
        <v>83</v>
      </c>
      <c r="AC43" s="7" t="s">
        <v>83</v>
      </c>
      <c r="AD43" s="7">
        <v>0</v>
      </c>
      <c r="AE43" s="7">
        <v>0</v>
      </c>
      <c r="AF43" s="273" t="s">
        <v>83</v>
      </c>
      <c r="AG43" s="70" t="s">
        <v>83</v>
      </c>
      <c r="AH43" s="349">
        <v>0</v>
      </c>
      <c r="AI43" s="7">
        <v>0</v>
      </c>
      <c r="AJ43" s="7" t="s">
        <v>83</v>
      </c>
      <c r="AK43" s="7">
        <v>0</v>
      </c>
      <c r="AL43" s="7">
        <v>0</v>
      </c>
      <c r="AM43" s="273" t="s">
        <v>83</v>
      </c>
      <c r="AN43" s="71" t="s">
        <v>83</v>
      </c>
      <c r="AO43" s="55">
        <f t="shared" si="11"/>
        <v>0</v>
      </c>
      <c r="AP43" s="40">
        <f t="shared" si="11"/>
        <v>0</v>
      </c>
      <c r="AQ43" s="39" t="s">
        <v>83</v>
      </c>
      <c r="AR43" s="40">
        <f t="shared" si="12"/>
        <v>0</v>
      </c>
      <c r="AS43" s="55">
        <f t="shared" si="13"/>
        <v>0</v>
      </c>
      <c r="AT43" s="241">
        <f t="shared" si="13"/>
        <v>0</v>
      </c>
      <c r="AU43" s="71" t="s">
        <v>83</v>
      </c>
      <c r="AV43" s="55">
        <v>0</v>
      </c>
      <c r="AW43" s="55">
        <v>0</v>
      </c>
      <c r="AX43" s="39" t="s">
        <v>83</v>
      </c>
      <c r="AY43" s="55">
        <v>0</v>
      </c>
      <c r="AZ43" s="55">
        <v>0</v>
      </c>
      <c r="BA43" s="249">
        <v>0</v>
      </c>
      <c r="BB43" s="71" t="s">
        <v>83</v>
      </c>
      <c r="BC43" s="55">
        <v>0</v>
      </c>
      <c r="BD43" s="55">
        <v>0</v>
      </c>
      <c r="BE43" s="39" t="s">
        <v>83</v>
      </c>
      <c r="BF43" s="55">
        <v>0</v>
      </c>
      <c r="BG43" s="55">
        <v>0</v>
      </c>
      <c r="BH43" s="261">
        <v>0</v>
      </c>
      <c r="BI43" s="71" t="s">
        <v>83</v>
      </c>
      <c r="BJ43" s="55">
        <v>0</v>
      </c>
      <c r="BK43" s="55">
        <v>0</v>
      </c>
      <c r="BL43" s="39" t="s">
        <v>83</v>
      </c>
      <c r="BM43" s="55">
        <v>0</v>
      </c>
      <c r="BN43" s="55">
        <v>0</v>
      </c>
      <c r="BO43" s="55">
        <v>0</v>
      </c>
      <c r="BP43" s="71" t="s">
        <v>83</v>
      </c>
      <c r="BQ43" s="55">
        <v>0</v>
      </c>
      <c r="BR43" s="55">
        <v>0</v>
      </c>
      <c r="BS43" s="39" t="s">
        <v>83</v>
      </c>
      <c r="BT43" s="55">
        <v>0</v>
      </c>
      <c r="BU43" s="55">
        <v>0</v>
      </c>
      <c r="BV43" s="249">
        <v>0</v>
      </c>
      <c r="BW43" s="65" t="s">
        <v>83</v>
      </c>
      <c r="BX43" s="39" t="s">
        <v>83</v>
      </c>
      <c r="BY43" s="174">
        <f t="shared" si="25"/>
        <v>0</v>
      </c>
      <c r="BZ43" s="54" t="s">
        <v>83</v>
      </c>
      <c r="CA43" s="184" t="s">
        <v>83</v>
      </c>
      <c r="CB43" s="166" t="str">
        <f t="shared" si="26"/>
        <v>1.1.3.2</v>
      </c>
      <c r="CC43" s="167" t="str">
        <f t="shared" si="27"/>
        <v>Наименование объекта по производству электрической энергии, всего, в том числе:</v>
      </c>
    </row>
    <row r="44" spans="1:81" ht="102" hidden="1" outlineLevel="1" x14ac:dyDescent="0.25">
      <c r="A44" s="228" t="s">
        <v>125</v>
      </c>
      <c r="B44" s="6" t="s">
        <v>119</v>
      </c>
      <c r="C44" s="5" t="s">
        <v>82</v>
      </c>
      <c r="D44" s="307">
        <v>0</v>
      </c>
      <c r="E44" s="71" t="s">
        <v>83</v>
      </c>
      <c r="F44" s="118">
        <f t="shared" si="14"/>
        <v>0</v>
      </c>
      <c r="G44" s="39" t="s">
        <v>83</v>
      </c>
      <c r="H44" s="39" t="s">
        <v>83</v>
      </c>
      <c r="I44" s="8">
        <f t="shared" si="71"/>
        <v>0</v>
      </c>
      <c r="J44" s="8">
        <f t="shared" si="72"/>
        <v>0</v>
      </c>
      <c r="K44" s="295" t="s">
        <v>83</v>
      </c>
      <c r="L44" s="70" t="s">
        <v>83</v>
      </c>
      <c r="M44" s="118">
        <v>0</v>
      </c>
      <c r="N44" s="7" t="s">
        <v>83</v>
      </c>
      <c r="O44" s="7" t="s">
        <v>83</v>
      </c>
      <c r="P44" s="7">
        <v>0</v>
      </c>
      <c r="Q44" s="7">
        <v>0</v>
      </c>
      <c r="R44" s="57" t="s">
        <v>83</v>
      </c>
      <c r="S44" s="70" t="s">
        <v>83</v>
      </c>
      <c r="T44" s="118">
        <v>0</v>
      </c>
      <c r="U44" s="7" t="s">
        <v>83</v>
      </c>
      <c r="V44" s="7" t="s">
        <v>83</v>
      </c>
      <c r="W44" s="7">
        <v>0</v>
      </c>
      <c r="X44" s="7">
        <v>0</v>
      </c>
      <c r="Y44" s="273" t="s">
        <v>83</v>
      </c>
      <c r="Z44" s="70" t="s">
        <v>83</v>
      </c>
      <c r="AA44" s="338">
        <v>0</v>
      </c>
      <c r="AB44" s="7" t="s">
        <v>83</v>
      </c>
      <c r="AC44" s="7" t="s">
        <v>83</v>
      </c>
      <c r="AD44" s="7">
        <v>0</v>
      </c>
      <c r="AE44" s="7">
        <v>0</v>
      </c>
      <c r="AF44" s="273" t="s">
        <v>83</v>
      </c>
      <c r="AG44" s="70" t="s">
        <v>83</v>
      </c>
      <c r="AH44" s="349">
        <v>0</v>
      </c>
      <c r="AI44" s="7">
        <v>0</v>
      </c>
      <c r="AJ44" s="7" t="s">
        <v>83</v>
      </c>
      <c r="AK44" s="7">
        <v>0</v>
      </c>
      <c r="AL44" s="7">
        <v>0</v>
      </c>
      <c r="AM44" s="273" t="s">
        <v>83</v>
      </c>
      <c r="AN44" s="71" t="s">
        <v>83</v>
      </c>
      <c r="AO44" s="55">
        <f t="shared" si="11"/>
        <v>0</v>
      </c>
      <c r="AP44" s="40">
        <f t="shared" si="11"/>
        <v>0</v>
      </c>
      <c r="AQ44" s="39" t="s">
        <v>83</v>
      </c>
      <c r="AR44" s="40">
        <f t="shared" si="12"/>
        <v>0</v>
      </c>
      <c r="AS44" s="55">
        <f t="shared" si="13"/>
        <v>0</v>
      </c>
      <c r="AT44" s="241">
        <f t="shared" si="13"/>
        <v>0</v>
      </c>
      <c r="AU44" s="71" t="s">
        <v>83</v>
      </c>
      <c r="AV44" s="55">
        <v>0</v>
      </c>
      <c r="AW44" s="55">
        <v>0</v>
      </c>
      <c r="AX44" s="39" t="s">
        <v>83</v>
      </c>
      <c r="AY44" s="55">
        <v>0</v>
      </c>
      <c r="AZ44" s="55">
        <v>0</v>
      </c>
      <c r="BA44" s="249">
        <v>0</v>
      </c>
      <c r="BB44" s="71" t="s">
        <v>83</v>
      </c>
      <c r="BC44" s="55">
        <v>0</v>
      </c>
      <c r="BD44" s="55">
        <v>0</v>
      </c>
      <c r="BE44" s="39" t="s">
        <v>83</v>
      </c>
      <c r="BF44" s="55">
        <v>0</v>
      </c>
      <c r="BG44" s="55">
        <v>0</v>
      </c>
      <c r="BH44" s="261">
        <v>0</v>
      </c>
      <c r="BI44" s="71" t="s">
        <v>83</v>
      </c>
      <c r="BJ44" s="55">
        <v>0</v>
      </c>
      <c r="BK44" s="55">
        <v>0</v>
      </c>
      <c r="BL44" s="39" t="s">
        <v>83</v>
      </c>
      <c r="BM44" s="55">
        <v>0</v>
      </c>
      <c r="BN44" s="55">
        <v>0</v>
      </c>
      <c r="BO44" s="55">
        <v>0</v>
      </c>
      <c r="BP44" s="71" t="s">
        <v>83</v>
      </c>
      <c r="BQ44" s="55">
        <v>0</v>
      </c>
      <c r="BR44" s="55">
        <v>0</v>
      </c>
      <c r="BS44" s="39" t="s">
        <v>83</v>
      </c>
      <c r="BT44" s="55">
        <v>0</v>
      </c>
      <c r="BU44" s="55">
        <v>0</v>
      </c>
      <c r="BV44" s="249">
        <v>0</v>
      </c>
      <c r="BW44" s="65" t="s">
        <v>83</v>
      </c>
      <c r="BX44" s="39" t="s">
        <v>83</v>
      </c>
      <c r="BY44" s="174">
        <f t="shared" si="25"/>
        <v>0</v>
      </c>
      <c r="BZ44" s="54" t="s">
        <v>83</v>
      </c>
      <c r="CA44" s="184" t="s">
        <v>83</v>
      </c>
      <c r="CB44" s="166" t="str">
        <f t="shared" si="26"/>
        <v>1.1.3.2.1</v>
      </c>
      <c r="CC44" s="167" t="str">
        <f t="shared" si="27"/>
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</row>
    <row r="45" spans="1:81" ht="89.25" hidden="1" outlineLevel="1" x14ac:dyDescent="0.25">
      <c r="A45" s="228" t="s">
        <v>126</v>
      </c>
      <c r="B45" s="6" t="s">
        <v>121</v>
      </c>
      <c r="C45" s="5" t="s">
        <v>82</v>
      </c>
      <c r="D45" s="307">
        <v>0</v>
      </c>
      <c r="E45" s="71" t="s">
        <v>83</v>
      </c>
      <c r="F45" s="118">
        <f t="shared" si="14"/>
        <v>0</v>
      </c>
      <c r="G45" s="39" t="s">
        <v>83</v>
      </c>
      <c r="H45" s="39" t="s">
        <v>83</v>
      </c>
      <c r="I45" s="8">
        <f t="shared" si="71"/>
        <v>0</v>
      </c>
      <c r="J45" s="8">
        <f t="shared" si="72"/>
        <v>0</v>
      </c>
      <c r="K45" s="295" t="s">
        <v>83</v>
      </c>
      <c r="L45" s="70" t="s">
        <v>83</v>
      </c>
      <c r="M45" s="118">
        <v>0</v>
      </c>
      <c r="N45" s="7" t="s">
        <v>83</v>
      </c>
      <c r="O45" s="7" t="s">
        <v>83</v>
      </c>
      <c r="P45" s="7">
        <v>0</v>
      </c>
      <c r="Q45" s="7">
        <v>0</v>
      </c>
      <c r="R45" s="57" t="s">
        <v>83</v>
      </c>
      <c r="S45" s="70" t="s">
        <v>83</v>
      </c>
      <c r="T45" s="118">
        <v>0</v>
      </c>
      <c r="U45" s="7" t="s">
        <v>83</v>
      </c>
      <c r="V45" s="7" t="s">
        <v>83</v>
      </c>
      <c r="W45" s="7">
        <v>0</v>
      </c>
      <c r="X45" s="7">
        <v>0</v>
      </c>
      <c r="Y45" s="273" t="s">
        <v>83</v>
      </c>
      <c r="Z45" s="70" t="s">
        <v>83</v>
      </c>
      <c r="AA45" s="338">
        <v>0</v>
      </c>
      <c r="AB45" s="7" t="s">
        <v>83</v>
      </c>
      <c r="AC45" s="7" t="s">
        <v>83</v>
      </c>
      <c r="AD45" s="7">
        <v>0</v>
      </c>
      <c r="AE45" s="7">
        <v>0</v>
      </c>
      <c r="AF45" s="273" t="s">
        <v>83</v>
      </c>
      <c r="AG45" s="70" t="s">
        <v>83</v>
      </c>
      <c r="AH45" s="349">
        <v>0</v>
      </c>
      <c r="AI45" s="7">
        <v>0</v>
      </c>
      <c r="AJ45" s="7" t="s">
        <v>83</v>
      </c>
      <c r="AK45" s="7">
        <v>0</v>
      </c>
      <c r="AL45" s="7">
        <v>0</v>
      </c>
      <c r="AM45" s="273" t="s">
        <v>83</v>
      </c>
      <c r="AN45" s="71" t="s">
        <v>83</v>
      </c>
      <c r="AO45" s="55">
        <f t="shared" si="11"/>
        <v>0</v>
      </c>
      <c r="AP45" s="40">
        <f t="shared" si="11"/>
        <v>0</v>
      </c>
      <c r="AQ45" s="39" t="s">
        <v>83</v>
      </c>
      <c r="AR45" s="40">
        <f t="shared" si="12"/>
        <v>0</v>
      </c>
      <c r="AS45" s="55">
        <f t="shared" si="13"/>
        <v>0</v>
      </c>
      <c r="AT45" s="241">
        <f t="shared" si="13"/>
        <v>0</v>
      </c>
      <c r="AU45" s="71" t="s">
        <v>83</v>
      </c>
      <c r="AV45" s="55">
        <v>0</v>
      </c>
      <c r="AW45" s="55">
        <v>0</v>
      </c>
      <c r="AX45" s="39" t="s">
        <v>83</v>
      </c>
      <c r="AY45" s="55">
        <v>0</v>
      </c>
      <c r="AZ45" s="55">
        <v>0</v>
      </c>
      <c r="BA45" s="249">
        <v>0</v>
      </c>
      <c r="BB45" s="71" t="s">
        <v>83</v>
      </c>
      <c r="BC45" s="55">
        <v>0</v>
      </c>
      <c r="BD45" s="55">
        <v>0</v>
      </c>
      <c r="BE45" s="39" t="s">
        <v>83</v>
      </c>
      <c r="BF45" s="55">
        <v>0</v>
      </c>
      <c r="BG45" s="55">
        <v>0</v>
      </c>
      <c r="BH45" s="261">
        <v>0</v>
      </c>
      <c r="BI45" s="71" t="s">
        <v>83</v>
      </c>
      <c r="BJ45" s="55">
        <v>0</v>
      </c>
      <c r="BK45" s="55">
        <v>0</v>
      </c>
      <c r="BL45" s="39" t="s">
        <v>83</v>
      </c>
      <c r="BM45" s="55">
        <v>0</v>
      </c>
      <c r="BN45" s="55">
        <v>0</v>
      </c>
      <c r="BO45" s="55">
        <v>0</v>
      </c>
      <c r="BP45" s="71" t="s">
        <v>83</v>
      </c>
      <c r="BQ45" s="55">
        <v>0</v>
      </c>
      <c r="BR45" s="55">
        <v>0</v>
      </c>
      <c r="BS45" s="39" t="s">
        <v>83</v>
      </c>
      <c r="BT45" s="55">
        <v>0</v>
      </c>
      <c r="BU45" s="55">
        <v>0</v>
      </c>
      <c r="BV45" s="249">
        <v>0</v>
      </c>
      <c r="BW45" s="65" t="s">
        <v>83</v>
      </c>
      <c r="BX45" s="39" t="s">
        <v>83</v>
      </c>
      <c r="BY45" s="174">
        <f t="shared" si="25"/>
        <v>0</v>
      </c>
      <c r="BZ45" s="54" t="s">
        <v>83</v>
      </c>
      <c r="CA45" s="184" t="s">
        <v>83</v>
      </c>
      <c r="CB45" s="166" t="str">
        <f t="shared" si="26"/>
        <v>1.1.3.2.2</v>
      </c>
      <c r="CC45" s="167" t="str">
        <f t="shared" si="27"/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</row>
    <row r="46" spans="1:81" ht="89.25" hidden="1" outlineLevel="1" x14ac:dyDescent="0.25">
      <c r="A46" s="228" t="s">
        <v>127</v>
      </c>
      <c r="B46" s="6" t="s">
        <v>128</v>
      </c>
      <c r="C46" s="5" t="s">
        <v>82</v>
      </c>
      <c r="D46" s="307">
        <v>0</v>
      </c>
      <c r="E46" s="71" t="s">
        <v>83</v>
      </c>
      <c r="F46" s="118">
        <f t="shared" si="14"/>
        <v>0</v>
      </c>
      <c r="G46" s="39" t="s">
        <v>83</v>
      </c>
      <c r="H46" s="39" t="s">
        <v>83</v>
      </c>
      <c r="I46" s="8">
        <f t="shared" si="71"/>
        <v>0</v>
      </c>
      <c r="J46" s="8">
        <f t="shared" si="72"/>
        <v>0</v>
      </c>
      <c r="K46" s="295" t="s">
        <v>83</v>
      </c>
      <c r="L46" s="70" t="s">
        <v>83</v>
      </c>
      <c r="M46" s="118">
        <v>0</v>
      </c>
      <c r="N46" s="7" t="s">
        <v>83</v>
      </c>
      <c r="O46" s="7" t="s">
        <v>83</v>
      </c>
      <c r="P46" s="7">
        <v>0</v>
      </c>
      <c r="Q46" s="7">
        <v>0</v>
      </c>
      <c r="R46" s="57" t="s">
        <v>83</v>
      </c>
      <c r="S46" s="70" t="s">
        <v>83</v>
      </c>
      <c r="T46" s="118">
        <v>0</v>
      </c>
      <c r="U46" s="7" t="s">
        <v>83</v>
      </c>
      <c r="V46" s="7" t="s">
        <v>83</v>
      </c>
      <c r="W46" s="7">
        <v>0</v>
      </c>
      <c r="X46" s="7">
        <v>0</v>
      </c>
      <c r="Y46" s="273" t="s">
        <v>83</v>
      </c>
      <c r="Z46" s="70" t="s">
        <v>83</v>
      </c>
      <c r="AA46" s="338">
        <v>0</v>
      </c>
      <c r="AB46" s="7" t="s">
        <v>83</v>
      </c>
      <c r="AC46" s="7" t="s">
        <v>83</v>
      </c>
      <c r="AD46" s="7">
        <v>0</v>
      </c>
      <c r="AE46" s="7">
        <v>0</v>
      </c>
      <c r="AF46" s="273" t="s">
        <v>83</v>
      </c>
      <c r="AG46" s="70" t="s">
        <v>83</v>
      </c>
      <c r="AH46" s="349">
        <v>0</v>
      </c>
      <c r="AI46" s="7">
        <v>0</v>
      </c>
      <c r="AJ46" s="7" t="s">
        <v>83</v>
      </c>
      <c r="AK46" s="7">
        <v>0</v>
      </c>
      <c r="AL46" s="7">
        <v>0</v>
      </c>
      <c r="AM46" s="273" t="s">
        <v>83</v>
      </c>
      <c r="AN46" s="71" t="s">
        <v>83</v>
      </c>
      <c r="AO46" s="55">
        <f t="shared" si="11"/>
        <v>0</v>
      </c>
      <c r="AP46" s="40">
        <f t="shared" si="11"/>
        <v>0</v>
      </c>
      <c r="AQ46" s="39" t="s">
        <v>83</v>
      </c>
      <c r="AR46" s="40">
        <f t="shared" si="12"/>
        <v>0</v>
      </c>
      <c r="AS46" s="55">
        <f t="shared" si="13"/>
        <v>0</v>
      </c>
      <c r="AT46" s="241">
        <f t="shared" si="13"/>
        <v>0</v>
      </c>
      <c r="AU46" s="71" t="s">
        <v>83</v>
      </c>
      <c r="AV46" s="55">
        <v>0</v>
      </c>
      <c r="AW46" s="55">
        <v>0</v>
      </c>
      <c r="AX46" s="39" t="s">
        <v>83</v>
      </c>
      <c r="AY46" s="55">
        <v>0</v>
      </c>
      <c r="AZ46" s="55">
        <v>0</v>
      </c>
      <c r="BA46" s="249">
        <v>0</v>
      </c>
      <c r="BB46" s="71" t="s">
        <v>83</v>
      </c>
      <c r="BC46" s="55">
        <v>0</v>
      </c>
      <c r="BD46" s="55">
        <v>0</v>
      </c>
      <c r="BE46" s="39" t="s">
        <v>83</v>
      </c>
      <c r="BF46" s="55">
        <v>0</v>
      </c>
      <c r="BG46" s="55">
        <v>0</v>
      </c>
      <c r="BH46" s="261">
        <v>0</v>
      </c>
      <c r="BI46" s="71" t="s">
        <v>83</v>
      </c>
      <c r="BJ46" s="55">
        <v>0</v>
      </c>
      <c r="BK46" s="55">
        <v>0</v>
      </c>
      <c r="BL46" s="39" t="s">
        <v>83</v>
      </c>
      <c r="BM46" s="55">
        <v>0</v>
      </c>
      <c r="BN46" s="55">
        <v>0</v>
      </c>
      <c r="BO46" s="55">
        <v>0</v>
      </c>
      <c r="BP46" s="71" t="s">
        <v>83</v>
      </c>
      <c r="BQ46" s="55">
        <v>0</v>
      </c>
      <c r="BR46" s="55">
        <v>0</v>
      </c>
      <c r="BS46" s="39" t="s">
        <v>83</v>
      </c>
      <c r="BT46" s="55">
        <v>0</v>
      </c>
      <c r="BU46" s="55">
        <v>0</v>
      </c>
      <c r="BV46" s="249">
        <v>0</v>
      </c>
      <c r="BW46" s="65" t="s">
        <v>83</v>
      </c>
      <c r="BX46" s="39" t="s">
        <v>83</v>
      </c>
      <c r="BY46" s="174">
        <f t="shared" si="25"/>
        <v>0</v>
      </c>
      <c r="BZ46" s="54" t="s">
        <v>83</v>
      </c>
      <c r="CA46" s="184" t="s">
        <v>83</v>
      </c>
      <c r="CB46" s="166" t="str">
        <f t="shared" si="26"/>
        <v>1.1.3.2.3</v>
      </c>
      <c r="CC46" s="167" t="str">
        <f t="shared" si="27"/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</row>
    <row r="47" spans="1:81" s="42" customFormat="1" ht="76.5" collapsed="1" x14ac:dyDescent="0.25">
      <c r="A47" s="232" t="s">
        <v>129</v>
      </c>
      <c r="B47" s="17" t="s">
        <v>130</v>
      </c>
      <c r="C47" s="16" t="s">
        <v>82</v>
      </c>
      <c r="D47" s="309">
        <v>0</v>
      </c>
      <c r="E47" s="74" t="s">
        <v>83</v>
      </c>
      <c r="F47" s="101">
        <f t="shared" si="14"/>
        <v>0</v>
      </c>
      <c r="G47" s="41">
        <v>0</v>
      </c>
      <c r="H47" s="41" t="s">
        <v>83</v>
      </c>
      <c r="I47" s="19">
        <f t="shared" si="71"/>
        <v>0</v>
      </c>
      <c r="J47" s="19">
        <f t="shared" si="72"/>
        <v>0</v>
      </c>
      <c r="K47" s="297" t="s">
        <v>83</v>
      </c>
      <c r="L47" s="277" t="s">
        <v>83</v>
      </c>
      <c r="M47" s="101">
        <v>0</v>
      </c>
      <c r="N47" s="18" t="s">
        <v>83</v>
      </c>
      <c r="O47" s="18" t="s">
        <v>83</v>
      </c>
      <c r="P47" s="18">
        <v>0</v>
      </c>
      <c r="Q47" s="18">
        <v>0</v>
      </c>
      <c r="R47" s="60" t="s">
        <v>83</v>
      </c>
      <c r="S47" s="277" t="s">
        <v>83</v>
      </c>
      <c r="T47" s="101">
        <v>0</v>
      </c>
      <c r="U47" s="18" t="s">
        <v>83</v>
      </c>
      <c r="V47" s="18" t="s">
        <v>83</v>
      </c>
      <c r="W47" s="18">
        <v>0</v>
      </c>
      <c r="X47" s="18">
        <v>0</v>
      </c>
      <c r="Y47" s="278" t="s">
        <v>83</v>
      </c>
      <c r="Z47" s="277" t="s">
        <v>83</v>
      </c>
      <c r="AA47" s="337">
        <v>0</v>
      </c>
      <c r="AB47" s="18" t="s">
        <v>83</v>
      </c>
      <c r="AC47" s="18" t="s">
        <v>83</v>
      </c>
      <c r="AD47" s="18">
        <v>0</v>
      </c>
      <c r="AE47" s="18">
        <v>0</v>
      </c>
      <c r="AF47" s="278" t="s">
        <v>83</v>
      </c>
      <c r="AG47" s="277" t="s">
        <v>83</v>
      </c>
      <c r="AH47" s="348">
        <v>0</v>
      </c>
      <c r="AI47" s="18">
        <v>0</v>
      </c>
      <c r="AJ47" s="18" t="s">
        <v>83</v>
      </c>
      <c r="AK47" s="18">
        <v>0</v>
      </c>
      <c r="AL47" s="18">
        <v>0</v>
      </c>
      <c r="AM47" s="278" t="s">
        <v>83</v>
      </c>
      <c r="AN47" s="74" t="s">
        <v>83</v>
      </c>
      <c r="AO47" s="101">
        <f t="shared" si="11"/>
        <v>0</v>
      </c>
      <c r="AP47" s="19">
        <f t="shared" si="11"/>
        <v>0</v>
      </c>
      <c r="AQ47" s="41" t="s">
        <v>83</v>
      </c>
      <c r="AR47" s="19">
        <f t="shared" si="12"/>
        <v>0</v>
      </c>
      <c r="AS47" s="101">
        <f t="shared" si="13"/>
        <v>0</v>
      </c>
      <c r="AT47" s="244">
        <f t="shared" si="13"/>
        <v>0</v>
      </c>
      <c r="AU47" s="74" t="s">
        <v>83</v>
      </c>
      <c r="AV47" s="101">
        <f>SUM(AV48:AV49)</f>
        <v>0</v>
      </c>
      <c r="AW47" s="101">
        <f>SUM(AW48:AW49)</f>
        <v>0</v>
      </c>
      <c r="AX47" s="41" t="s">
        <v>83</v>
      </c>
      <c r="AY47" s="101">
        <f>SUM(AY48:AY49)</f>
        <v>0</v>
      </c>
      <c r="AZ47" s="101">
        <f>SUM(AZ48:AZ49)</f>
        <v>0</v>
      </c>
      <c r="BA47" s="252">
        <f>SUM(BA48:BA49)</f>
        <v>0</v>
      </c>
      <c r="BB47" s="74" t="s">
        <v>83</v>
      </c>
      <c r="BC47" s="101">
        <v>0</v>
      </c>
      <c r="BD47" s="101">
        <f>SUM(BD48:BD49)</f>
        <v>0</v>
      </c>
      <c r="BE47" s="41" t="s">
        <v>83</v>
      </c>
      <c r="BF47" s="101">
        <v>0</v>
      </c>
      <c r="BG47" s="101">
        <v>0</v>
      </c>
      <c r="BH47" s="264">
        <f>SUM(BH48:BH49)</f>
        <v>0</v>
      </c>
      <c r="BI47" s="74" t="s">
        <v>83</v>
      </c>
      <c r="BJ47" s="101">
        <v>0</v>
      </c>
      <c r="BK47" s="101">
        <v>0</v>
      </c>
      <c r="BL47" s="41" t="s">
        <v>83</v>
      </c>
      <c r="BM47" s="101">
        <v>0</v>
      </c>
      <c r="BN47" s="101">
        <v>0</v>
      </c>
      <c r="BO47" s="101">
        <f>SUM(BO48:BO49)</f>
        <v>0</v>
      </c>
      <c r="BP47" s="74" t="s">
        <v>83</v>
      </c>
      <c r="BQ47" s="101">
        <v>0</v>
      </c>
      <c r="BR47" s="101">
        <f>SUM(BR48:BR49)</f>
        <v>0</v>
      </c>
      <c r="BS47" s="41" t="s">
        <v>83</v>
      </c>
      <c r="BT47" s="101">
        <v>0</v>
      </c>
      <c r="BU47" s="101">
        <v>0</v>
      </c>
      <c r="BV47" s="252">
        <f>SUM(BV48:BV49)</f>
        <v>0</v>
      </c>
      <c r="BW47" s="67" t="s">
        <v>83</v>
      </c>
      <c r="BX47" s="41" t="s">
        <v>83</v>
      </c>
      <c r="BY47" s="177">
        <f t="shared" si="25"/>
        <v>0</v>
      </c>
      <c r="BZ47" s="109" t="s">
        <v>83</v>
      </c>
      <c r="CA47" s="187" t="s">
        <v>83</v>
      </c>
      <c r="CB47" s="166" t="str">
        <f t="shared" si="26"/>
        <v>1.1.4</v>
      </c>
      <c r="CC47" s="167" t="str">
        <f t="shared" si="27"/>
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</c>
    </row>
    <row r="48" spans="1:81" ht="63.75" hidden="1" outlineLevel="1" x14ac:dyDescent="0.25">
      <c r="A48" s="228" t="s">
        <v>131</v>
      </c>
      <c r="B48" s="6" t="s">
        <v>132</v>
      </c>
      <c r="C48" s="5" t="s">
        <v>82</v>
      </c>
      <c r="D48" s="307">
        <v>0</v>
      </c>
      <c r="E48" s="71" t="s">
        <v>83</v>
      </c>
      <c r="F48" s="118">
        <f t="shared" si="14"/>
        <v>0</v>
      </c>
      <c r="G48" s="39" t="s">
        <v>83</v>
      </c>
      <c r="H48" s="39" t="s">
        <v>83</v>
      </c>
      <c r="I48" s="8">
        <f t="shared" si="71"/>
        <v>0</v>
      </c>
      <c r="J48" s="8">
        <f t="shared" si="72"/>
        <v>0</v>
      </c>
      <c r="K48" s="295" t="s">
        <v>83</v>
      </c>
      <c r="L48" s="70" t="s">
        <v>83</v>
      </c>
      <c r="M48" s="118">
        <v>0</v>
      </c>
      <c r="N48" s="7" t="s">
        <v>83</v>
      </c>
      <c r="O48" s="7" t="s">
        <v>83</v>
      </c>
      <c r="P48" s="7">
        <v>0</v>
      </c>
      <c r="Q48" s="7">
        <v>0</v>
      </c>
      <c r="R48" s="57" t="s">
        <v>83</v>
      </c>
      <c r="S48" s="70" t="s">
        <v>83</v>
      </c>
      <c r="T48" s="118">
        <v>0</v>
      </c>
      <c r="U48" s="7" t="s">
        <v>83</v>
      </c>
      <c r="V48" s="7" t="s">
        <v>83</v>
      </c>
      <c r="W48" s="7">
        <v>0</v>
      </c>
      <c r="X48" s="7">
        <v>0</v>
      </c>
      <c r="Y48" s="273" t="s">
        <v>83</v>
      </c>
      <c r="Z48" s="70" t="s">
        <v>83</v>
      </c>
      <c r="AA48" s="338">
        <v>0</v>
      </c>
      <c r="AB48" s="7" t="s">
        <v>83</v>
      </c>
      <c r="AC48" s="7" t="s">
        <v>83</v>
      </c>
      <c r="AD48" s="7">
        <v>0</v>
      </c>
      <c r="AE48" s="7">
        <v>0</v>
      </c>
      <c r="AF48" s="273" t="s">
        <v>83</v>
      </c>
      <c r="AG48" s="70" t="s">
        <v>83</v>
      </c>
      <c r="AH48" s="349">
        <v>0</v>
      </c>
      <c r="AI48" s="7" t="s">
        <v>83</v>
      </c>
      <c r="AJ48" s="7" t="s">
        <v>83</v>
      </c>
      <c r="AK48" s="7">
        <v>0</v>
      </c>
      <c r="AL48" s="7">
        <v>0</v>
      </c>
      <c r="AM48" s="273" t="s">
        <v>83</v>
      </c>
      <c r="AN48" s="71" t="s">
        <v>83</v>
      </c>
      <c r="AO48" s="55">
        <f t="shared" si="11"/>
        <v>0</v>
      </c>
      <c r="AP48" s="40">
        <f t="shared" si="11"/>
        <v>0</v>
      </c>
      <c r="AQ48" s="39" t="s">
        <v>83</v>
      </c>
      <c r="AR48" s="40">
        <f t="shared" si="12"/>
        <v>0</v>
      </c>
      <c r="AS48" s="55">
        <f t="shared" si="13"/>
        <v>0</v>
      </c>
      <c r="AT48" s="241">
        <f t="shared" si="13"/>
        <v>0</v>
      </c>
      <c r="AU48" s="71" t="s">
        <v>83</v>
      </c>
      <c r="AV48" s="55">
        <v>0</v>
      </c>
      <c r="AW48" s="55">
        <v>0</v>
      </c>
      <c r="AX48" s="39" t="s">
        <v>83</v>
      </c>
      <c r="AY48" s="55">
        <v>0</v>
      </c>
      <c r="AZ48" s="55">
        <v>0</v>
      </c>
      <c r="BA48" s="249">
        <v>0</v>
      </c>
      <c r="BB48" s="71" t="s">
        <v>83</v>
      </c>
      <c r="BC48" s="55">
        <v>0</v>
      </c>
      <c r="BD48" s="55">
        <v>0</v>
      </c>
      <c r="BE48" s="39" t="s">
        <v>83</v>
      </c>
      <c r="BF48" s="55">
        <v>0</v>
      </c>
      <c r="BG48" s="55">
        <v>0</v>
      </c>
      <c r="BH48" s="261">
        <v>0</v>
      </c>
      <c r="BI48" s="71" t="s">
        <v>83</v>
      </c>
      <c r="BJ48" s="55">
        <v>0</v>
      </c>
      <c r="BK48" s="55">
        <v>0</v>
      </c>
      <c r="BL48" s="39" t="s">
        <v>83</v>
      </c>
      <c r="BM48" s="55">
        <v>0</v>
      </c>
      <c r="BN48" s="55">
        <v>0</v>
      </c>
      <c r="BO48" s="55">
        <v>0</v>
      </c>
      <c r="BP48" s="71" t="s">
        <v>83</v>
      </c>
      <c r="BQ48" s="55">
        <v>0</v>
      </c>
      <c r="BR48" s="55">
        <v>0</v>
      </c>
      <c r="BS48" s="39" t="s">
        <v>83</v>
      </c>
      <c r="BT48" s="55">
        <v>0</v>
      </c>
      <c r="BU48" s="55">
        <v>0</v>
      </c>
      <c r="BV48" s="249">
        <v>0</v>
      </c>
      <c r="BW48" s="65" t="s">
        <v>83</v>
      </c>
      <c r="BX48" s="39" t="s">
        <v>83</v>
      </c>
      <c r="BY48" s="174">
        <f t="shared" si="25"/>
        <v>0</v>
      </c>
      <c r="BZ48" s="54" t="s">
        <v>83</v>
      </c>
      <c r="CA48" s="184" t="s">
        <v>83</v>
      </c>
      <c r="CB48" s="166" t="str">
        <f t="shared" si="26"/>
        <v>1.1.4.1</v>
      </c>
      <c r="CC48" s="167" t="str">
        <f t="shared" si="27"/>
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</row>
    <row r="49" spans="1:81" ht="63.75" hidden="1" outlineLevel="1" x14ac:dyDescent="0.25">
      <c r="A49" s="228" t="s">
        <v>133</v>
      </c>
      <c r="B49" s="6" t="s">
        <v>134</v>
      </c>
      <c r="C49" s="5" t="s">
        <v>82</v>
      </c>
      <c r="D49" s="307">
        <v>0</v>
      </c>
      <c r="E49" s="71" t="s">
        <v>83</v>
      </c>
      <c r="F49" s="118">
        <f t="shared" si="14"/>
        <v>0</v>
      </c>
      <c r="G49" s="39" t="s">
        <v>83</v>
      </c>
      <c r="H49" s="39" t="s">
        <v>83</v>
      </c>
      <c r="I49" s="8">
        <f t="shared" si="71"/>
        <v>0</v>
      </c>
      <c r="J49" s="8">
        <f t="shared" si="72"/>
        <v>0</v>
      </c>
      <c r="K49" s="295" t="s">
        <v>83</v>
      </c>
      <c r="L49" s="70" t="s">
        <v>83</v>
      </c>
      <c r="M49" s="118">
        <v>0</v>
      </c>
      <c r="N49" s="7" t="s">
        <v>83</v>
      </c>
      <c r="O49" s="7" t="s">
        <v>83</v>
      </c>
      <c r="P49" s="7">
        <v>0</v>
      </c>
      <c r="Q49" s="7">
        <v>0</v>
      </c>
      <c r="R49" s="57" t="s">
        <v>83</v>
      </c>
      <c r="S49" s="70" t="s">
        <v>83</v>
      </c>
      <c r="T49" s="118">
        <v>0</v>
      </c>
      <c r="U49" s="7" t="s">
        <v>83</v>
      </c>
      <c r="V49" s="7" t="s">
        <v>83</v>
      </c>
      <c r="W49" s="7">
        <v>0</v>
      </c>
      <c r="X49" s="7">
        <v>0</v>
      </c>
      <c r="Y49" s="273" t="s">
        <v>83</v>
      </c>
      <c r="Z49" s="70" t="s">
        <v>83</v>
      </c>
      <c r="AA49" s="338">
        <v>0</v>
      </c>
      <c r="AB49" s="7" t="s">
        <v>83</v>
      </c>
      <c r="AC49" s="7" t="s">
        <v>83</v>
      </c>
      <c r="AD49" s="7">
        <v>0</v>
      </c>
      <c r="AE49" s="7">
        <v>0</v>
      </c>
      <c r="AF49" s="273" t="s">
        <v>83</v>
      </c>
      <c r="AG49" s="70" t="s">
        <v>83</v>
      </c>
      <c r="AH49" s="349">
        <v>0</v>
      </c>
      <c r="AI49" s="7" t="s">
        <v>83</v>
      </c>
      <c r="AJ49" s="7" t="s">
        <v>83</v>
      </c>
      <c r="AK49" s="7">
        <v>0</v>
      </c>
      <c r="AL49" s="7">
        <v>0</v>
      </c>
      <c r="AM49" s="273" t="s">
        <v>83</v>
      </c>
      <c r="AN49" s="71" t="s">
        <v>83</v>
      </c>
      <c r="AO49" s="55">
        <f t="shared" si="11"/>
        <v>0</v>
      </c>
      <c r="AP49" s="40">
        <f t="shared" si="11"/>
        <v>0</v>
      </c>
      <c r="AQ49" s="39" t="s">
        <v>83</v>
      </c>
      <c r="AR49" s="40">
        <f t="shared" si="12"/>
        <v>0</v>
      </c>
      <c r="AS49" s="55">
        <f t="shared" si="13"/>
        <v>0</v>
      </c>
      <c r="AT49" s="241">
        <f t="shared" si="13"/>
        <v>0</v>
      </c>
      <c r="AU49" s="71" t="s">
        <v>83</v>
      </c>
      <c r="AV49" s="55"/>
      <c r="AW49" s="55">
        <v>0</v>
      </c>
      <c r="AX49" s="39" t="s">
        <v>83</v>
      </c>
      <c r="AY49" s="55"/>
      <c r="AZ49" s="55">
        <v>0</v>
      </c>
      <c r="BA49" s="249">
        <v>0</v>
      </c>
      <c r="BB49" s="71" t="s">
        <v>83</v>
      </c>
      <c r="BC49" s="55">
        <v>0</v>
      </c>
      <c r="BD49" s="55">
        <v>0</v>
      </c>
      <c r="BE49" s="39" t="s">
        <v>83</v>
      </c>
      <c r="BF49" s="55">
        <v>0</v>
      </c>
      <c r="BG49" s="55">
        <v>0</v>
      </c>
      <c r="BH49" s="261">
        <v>0</v>
      </c>
      <c r="BI49" s="71" t="s">
        <v>83</v>
      </c>
      <c r="BJ49" s="55">
        <v>0</v>
      </c>
      <c r="BK49" s="55">
        <v>0</v>
      </c>
      <c r="BL49" s="39" t="s">
        <v>83</v>
      </c>
      <c r="BM49" s="55">
        <v>0</v>
      </c>
      <c r="BN49" s="55">
        <v>0</v>
      </c>
      <c r="BO49" s="55">
        <v>0</v>
      </c>
      <c r="BP49" s="71" t="s">
        <v>83</v>
      </c>
      <c r="BQ49" s="55">
        <v>0</v>
      </c>
      <c r="BR49" s="55">
        <v>0</v>
      </c>
      <c r="BS49" s="39" t="s">
        <v>83</v>
      </c>
      <c r="BT49" s="55">
        <v>0</v>
      </c>
      <c r="BU49" s="55">
        <v>0</v>
      </c>
      <c r="BV49" s="249">
        <v>0</v>
      </c>
      <c r="BW49" s="65" t="s">
        <v>83</v>
      </c>
      <c r="BX49" s="39" t="s">
        <v>83</v>
      </c>
      <c r="BY49" s="174">
        <f t="shared" si="25"/>
        <v>0</v>
      </c>
      <c r="BZ49" s="54" t="s">
        <v>83</v>
      </c>
      <c r="CA49" s="184" t="s">
        <v>83</v>
      </c>
      <c r="CB49" s="166" t="str">
        <f t="shared" si="26"/>
        <v>1.1.4.2</v>
      </c>
      <c r="CC49" s="167" t="str">
        <f t="shared" si="27"/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</row>
    <row r="50" spans="1:81" s="50" customFormat="1" ht="38.25" collapsed="1" x14ac:dyDescent="0.25">
      <c r="A50" s="231" t="s">
        <v>135</v>
      </c>
      <c r="B50" s="12" t="s">
        <v>136</v>
      </c>
      <c r="C50" s="11" t="s">
        <v>82</v>
      </c>
      <c r="D50" s="308">
        <f>D51+D57+D61+D74</f>
        <v>0</v>
      </c>
      <c r="E50" s="73" t="s">
        <v>83</v>
      </c>
      <c r="F50" s="102">
        <f t="shared" si="14"/>
        <v>7.9230999999999998</v>
      </c>
      <c r="G50" s="102">
        <f t="shared" si="14"/>
        <v>0</v>
      </c>
      <c r="H50" s="49" t="s">
        <v>83</v>
      </c>
      <c r="I50" s="14">
        <f t="shared" si="71"/>
        <v>2.5</v>
      </c>
      <c r="J50" s="14">
        <f t="shared" si="72"/>
        <v>0</v>
      </c>
      <c r="K50" s="296" t="s">
        <v>83</v>
      </c>
      <c r="L50" s="275" t="s">
        <v>83</v>
      </c>
      <c r="M50" s="102">
        <f>M51+M57+M61+M74</f>
        <v>0</v>
      </c>
      <c r="N50" s="14">
        <f>N51+N57+N61+N74</f>
        <v>0</v>
      </c>
      <c r="O50" s="13" t="s">
        <v>83</v>
      </c>
      <c r="P50" s="13">
        <v>0</v>
      </c>
      <c r="Q50" s="13">
        <v>0</v>
      </c>
      <c r="R50" s="59" t="s">
        <v>83</v>
      </c>
      <c r="S50" s="275" t="s">
        <v>83</v>
      </c>
      <c r="T50" s="102">
        <f>T51+T57+T61+T74</f>
        <v>0</v>
      </c>
      <c r="U50" s="14">
        <f>U51+U57+U61+U74</f>
        <v>0</v>
      </c>
      <c r="V50" s="13" t="s">
        <v>83</v>
      </c>
      <c r="W50" s="13">
        <v>0</v>
      </c>
      <c r="X50" s="13">
        <v>0</v>
      </c>
      <c r="Y50" s="276" t="s">
        <v>83</v>
      </c>
      <c r="Z50" s="275" t="s">
        <v>83</v>
      </c>
      <c r="AA50" s="339">
        <f t="shared" ref="AA50" si="80">AA51+AA57+AA61+AA74</f>
        <v>2.2999999999999998</v>
      </c>
      <c r="AB50" s="14">
        <f>AB51+AB57+AB61+AB74</f>
        <v>0</v>
      </c>
      <c r="AC50" s="13" t="s">
        <v>83</v>
      </c>
      <c r="AD50" s="13">
        <v>0</v>
      </c>
      <c r="AE50" s="13">
        <v>0</v>
      </c>
      <c r="AF50" s="276" t="s">
        <v>83</v>
      </c>
      <c r="AG50" s="275" t="s">
        <v>83</v>
      </c>
      <c r="AH50" s="339">
        <f t="shared" ref="AH50" si="81">AH51+AH57+AH61+AH74</f>
        <v>5.6231</v>
      </c>
      <c r="AI50" s="14">
        <f>AI51+AI57+AI61+AI74</f>
        <v>0</v>
      </c>
      <c r="AJ50" s="13" t="s">
        <v>83</v>
      </c>
      <c r="AK50" s="14">
        <f>AK51+AK57+AK61+AK74</f>
        <v>2.5</v>
      </c>
      <c r="AL50" s="13">
        <v>0</v>
      </c>
      <c r="AM50" s="276" t="s">
        <v>83</v>
      </c>
      <c r="AN50" s="73" t="s">
        <v>83</v>
      </c>
      <c r="AO50" s="102">
        <f t="shared" si="11"/>
        <v>4.641553</v>
      </c>
      <c r="AP50" s="14">
        <f t="shared" si="11"/>
        <v>0</v>
      </c>
      <c r="AQ50" s="49" t="s">
        <v>83</v>
      </c>
      <c r="AR50" s="14">
        <f t="shared" si="12"/>
        <v>0.79</v>
      </c>
      <c r="AS50" s="102">
        <f t="shared" si="13"/>
        <v>0</v>
      </c>
      <c r="AT50" s="243">
        <f t="shared" si="13"/>
        <v>0</v>
      </c>
      <c r="AU50" s="73" t="s">
        <v>83</v>
      </c>
      <c r="AV50" s="102">
        <f>AV51+AV57+AV61+AV74</f>
        <v>0.33010499999999998</v>
      </c>
      <c r="AW50" s="102">
        <f>AW51+AW57+AW61+AW74</f>
        <v>0</v>
      </c>
      <c r="AX50" s="49" t="s">
        <v>83</v>
      </c>
      <c r="AY50" s="102">
        <f>AY51+AY57+AY61+AY74</f>
        <v>0.79</v>
      </c>
      <c r="AZ50" s="102">
        <f>AZ51+AZ57+AZ61+AZ74</f>
        <v>0</v>
      </c>
      <c r="BA50" s="251">
        <f>BA51+BA57+BA61+BA74</f>
        <v>0</v>
      </c>
      <c r="BB50" s="73" t="s">
        <v>83</v>
      </c>
      <c r="BC50" s="102">
        <f>BC51+BC57+BC61+BC74</f>
        <v>3.3338000000000001</v>
      </c>
      <c r="BD50" s="102">
        <f>BD51+BD57+BD61+BD74</f>
        <v>0</v>
      </c>
      <c r="BE50" s="49" t="s">
        <v>83</v>
      </c>
      <c r="BF50" s="102">
        <f>BF51+BF57+BF61+BF74</f>
        <v>0</v>
      </c>
      <c r="BG50" s="102">
        <f>BG51+BG57+BG61+BG74</f>
        <v>0</v>
      </c>
      <c r="BH50" s="263">
        <f>BH51+BH57+BH61+BH74</f>
        <v>0</v>
      </c>
      <c r="BI50" s="73" t="s">
        <v>83</v>
      </c>
      <c r="BJ50" s="102">
        <f>BJ51+BJ57+BJ61+BJ74</f>
        <v>0.97764799999999996</v>
      </c>
      <c r="BK50" s="102">
        <f>BK51+BK57+BK61+BK74</f>
        <v>0</v>
      </c>
      <c r="BL50" s="49" t="s">
        <v>83</v>
      </c>
      <c r="BM50" s="102">
        <f>BM51+BM57+BM61+BM74</f>
        <v>0</v>
      </c>
      <c r="BN50" s="102">
        <f>BN51+BN57+BN61+BN74</f>
        <v>0</v>
      </c>
      <c r="BO50" s="102">
        <f>BO51+BO57+BO61+BO74</f>
        <v>0</v>
      </c>
      <c r="BP50" s="73" t="s">
        <v>83</v>
      </c>
      <c r="BQ50" s="102">
        <f>BQ51+BQ57+BQ61+BQ74</f>
        <v>0</v>
      </c>
      <c r="BR50" s="102">
        <f>BR51+BR57+BR61+BR74</f>
        <v>0</v>
      </c>
      <c r="BS50" s="49" t="s">
        <v>83</v>
      </c>
      <c r="BT50" s="102">
        <f>BT51+BT57+BT61+BT74</f>
        <v>0</v>
      </c>
      <c r="BU50" s="102">
        <f>BU51+BU57+BU61+BU74</f>
        <v>0</v>
      </c>
      <c r="BV50" s="251">
        <f>BV51+BV57+BV61+BV74</f>
        <v>0</v>
      </c>
      <c r="BW50" s="66" t="s">
        <v>83</v>
      </c>
      <c r="BX50" s="49" t="s">
        <v>83</v>
      </c>
      <c r="BY50" s="176">
        <f t="shared" si="25"/>
        <v>3.2815469999999998</v>
      </c>
      <c r="BZ50" s="108" t="s">
        <v>83</v>
      </c>
      <c r="CA50" s="186" t="s">
        <v>83</v>
      </c>
      <c r="CB50" s="166" t="str">
        <f t="shared" si="26"/>
        <v>1.2</v>
      </c>
      <c r="CC50" s="167" t="str">
        <f t="shared" si="27"/>
        <v>Реконструкция, модернизация, техническое перевооружение всего, в том числе:</v>
      </c>
    </row>
    <row r="51" spans="1:81" s="42" customFormat="1" ht="63.75" x14ac:dyDescent="0.25">
      <c r="A51" s="232" t="s">
        <v>137</v>
      </c>
      <c r="B51" s="17" t="s">
        <v>138</v>
      </c>
      <c r="C51" s="16" t="s">
        <v>82</v>
      </c>
      <c r="D51" s="309">
        <f>D52+D54</f>
        <v>0</v>
      </c>
      <c r="E51" s="74" t="s">
        <v>83</v>
      </c>
      <c r="F51" s="101">
        <f t="shared" si="14"/>
        <v>2.9946000000000002</v>
      </c>
      <c r="G51" s="19">
        <f t="shared" si="14"/>
        <v>0</v>
      </c>
      <c r="H51" s="41" t="s">
        <v>83</v>
      </c>
      <c r="I51" s="19">
        <f t="shared" si="71"/>
        <v>0</v>
      </c>
      <c r="J51" s="19">
        <f t="shared" si="72"/>
        <v>0</v>
      </c>
      <c r="K51" s="297" t="s">
        <v>83</v>
      </c>
      <c r="L51" s="277" t="s">
        <v>83</v>
      </c>
      <c r="M51" s="101">
        <f>M52+M54</f>
        <v>0</v>
      </c>
      <c r="N51" s="19">
        <f>N52+N54</f>
        <v>0</v>
      </c>
      <c r="O51" s="18" t="s">
        <v>83</v>
      </c>
      <c r="P51" s="18">
        <v>0</v>
      </c>
      <c r="Q51" s="18">
        <v>0</v>
      </c>
      <c r="R51" s="60" t="s">
        <v>83</v>
      </c>
      <c r="S51" s="277" t="s">
        <v>83</v>
      </c>
      <c r="T51" s="101">
        <f>T52+T54</f>
        <v>0</v>
      </c>
      <c r="U51" s="19">
        <f>U52+U54</f>
        <v>0</v>
      </c>
      <c r="V51" s="18" t="s">
        <v>83</v>
      </c>
      <c r="W51" s="18">
        <v>0</v>
      </c>
      <c r="X51" s="18">
        <v>0</v>
      </c>
      <c r="Y51" s="278" t="s">
        <v>83</v>
      </c>
      <c r="Z51" s="277" t="s">
        <v>83</v>
      </c>
      <c r="AA51" s="335">
        <f t="shared" ref="AA51" si="82">AA52+AA54</f>
        <v>0</v>
      </c>
      <c r="AB51" s="19">
        <f>AB52+AB54</f>
        <v>0</v>
      </c>
      <c r="AC51" s="18" t="s">
        <v>83</v>
      </c>
      <c r="AD51" s="18">
        <v>0</v>
      </c>
      <c r="AE51" s="18">
        <v>0</v>
      </c>
      <c r="AF51" s="278" t="s">
        <v>83</v>
      </c>
      <c r="AG51" s="277" t="s">
        <v>83</v>
      </c>
      <c r="AH51" s="335">
        <f t="shared" ref="AH51" si="83">AH52+AH54</f>
        <v>2.9946000000000002</v>
      </c>
      <c r="AI51" s="19">
        <f>AI52+AI54</f>
        <v>0</v>
      </c>
      <c r="AJ51" s="18" t="s">
        <v>83</v>
      </c>
      <c r="AK51" s="19">
        <f>AK52+AK54</f>
        <v>0</v>
      </c>
      <c r="AL51" s="18">
        <v>0</v>
      </c>
      <c r="AM51" s="278" t="s">
        <v>83</v>
      </c>
      <c r="AN51" s="74" t="s">
        <v>83</v>
      </c>
      <c r="AO51" s="101">
        <f t="shared" si="11"/>
        <v>3.3338000000000001</v>
      </c>
      <c r="AP51" s="19">
        <f t="shared" si="11"/>
        <v>0</v>
      </c>
      <c r="AQ51" s="41" t="s">
        <v>83</v>
      </c>
      <c r="AR51" s="19">
        <f t="shared" si="12"/>
        <v>0</v>
      </c>
      <c r="AS51" s="101">
        <f t="shared" si="13"/>
        <v>0</v>
      </c>
      <c r="AT51" s="244">
        <f t="shared" si="13"/>
        <v>0</v>
      </c>
      <c r="AU51" s="74" t="s">
        <v>83</v>
      </c>
      <c r="AV51" s="101">
        <f>AV52+AV54</f>
        <v>0</v>
      </c>
      <c r="AW51" s="101">
        <f>AW52+AW54</f>
        <v>0</v>
      </c>
      <c r="AX51" s="41" t="s">
        <v>83</v>
      </c>
      <c r="AY51" s="101">
        <f>AY52+AY54</f>
        <v>0</v>
      </c>
      <c r="AZ51" s="101">
        <f>AZ52+AZ54</f>
        <v>0</v>
      </c>
      <c r="BA51" s="252">
        <f>BA52+BA54</f>
        <v>0</v>
      </c>
      <c r="BB51" s="74" t="s">
        <v>83</v>
      </c>
      <c r="BC51" s="101">
        <f>BC52+BC54</f>
        <v>3.3338000000000001</v>
      </c>
      <c r="BD51" s="101">
        <f>BD52+BD54</f>
        <v>0</v>
      </c>
      <c r="BE51" s="41" t="s">
        <v>83</v>
      </c>
      <c r="BF51" s="101">
        <f>BF52+BF54</f>
        <v>0</v>
      </c>
      <c r="BG51" s="101">
        <f>BG52+BG54</f>
        <v>0</v>
      </c>
      <c r="BH51" s="264">
        <f>BH52+BH54</f>
        <v>0</v>
      </c>
      <c r="BI51" s="74" t="s">
        <v>83</v>
      </c>
      <c r="BJ51" s="101">
        <f>BJ52+BJ54</f>
        <v>0</v>
      </c>
      <c r="BK51" s="101">
        <f>BK52+BK54</f>
        <v>0</v>
      </c>
      <c r="BL51" s="41" t="s">
        <v>83</v>
      </c>
      <c r="BM51" s="101">
        <f>BM52+BM54</f>
        <v>0</v>
      </c>
      <c r="BN51" s="101">
        <f>BN52+BN54</f>
        <v>0</v>
      </c>
      <c r="BO51" s="101">
        <f>BO52+BO54</f>
        <v>0</v>
      </c>
      <c r="BP51" s="74" t="s">
        <v>83</v>
      </c>
      <c r="BQ51" s="101">
        <f>BQ52+BQ54</f>
        <v>0</v>
      </c>
      <c r="BR51" s="101">
        <f>BR52+BR54</f>
        <v>0</v>
      </c>
      <c r="BS51" s="41" t="s">
        <v>83</v>
      </c>
      <c r="BT51" s="101">
        <f>BT52+BT54</f>
        <v>0</v>
      </c>
      <c r="BU51" s="101">
        <f>BU52+BU54</f>
        <v>0</v>
      </c>
      <c r="BV51" s="252">
        <f>BV52+BV54</f>
        <v>0</v>
      </c>
      <c r="BW51" s="67" t="s">
        <v>83</v>
      </c>
      <c r="BX51" s="41" t="s">
        <v>83</v>
      </c>
      <c r="BY51" s="177">
        <f t="shared" si="25"/>
        <v>-0.33919999999999995</v>
      </c>
      <c r="BZ51" s="109" t="s">
        <v>83</v>
      </c>
      <c r="CA51" s="187" t="s">
        <v>83</v>
      </c>
      <c r="CB51" s="166" t="str">
        <f t="shared" si="26"/>
        <v>1.2.1</v>
      </c>
      <c r="CC51" s="167" t="str">
        <f t="shared" si="27"/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</row>
    <row r="52" spans="1:81" s="38" customFormat="1" ht="25.5" x14ac:dyDescent="0.25">
      <c r="A52" s="233" t="s">
        <v>139</v>
      </c>
      <c r="B52" s="22" t="s">
        <v>140</v>
      </c>
      <c r="C52" s="21" t="s">
        <v>82</v>
      </c>
      <c r="D52" s="307">
        <f>D53</f>
        <v>0</v>
      </c>
      <c r="E52" s="75" t="s">
        <v>83</v>
      </c>
      <c r="F52" s="118">
        <f>M52+T52+AA52+AH52</f>
        <v>0</v>
      </c>
      <c r="G52" s="8">
        <f>N52+U52+AB52+AI52</f>
        <v>0</v>
      </c>
      <c r="H52" s="47" t="s">
        <v>83</v>
      </c>
      <c r="I52" s="8">
        <f t="shared" si="71"/>
        <v>0</v>
      </c>
      <c r="J52" s="8">
        <f t="shared" si="72"/>
        <v>0</v>
      </c>
      <c r="K52" s="298" t="s">
        <v>83</v>
      </c>
      <c r="L52" s="279" t="s">
        <v>83</v>
      </c>
      <c r="M52" s="118">
        <f>M53</f>
        <v>0</v>
      </c>
      <c r="N52" s="8">
        <f>N53</f>
        <v>0</v>
      </c>
      <c r="O52" s="23" t="s">
        <v>83</v>
      </c>
      <c r="P52" s="23">
        <v>0</v>
      </c>
      <c r="Q52" s="23">
        <v>0</v>
      </c>
      <c r="R52" s="61" t="s">
        <v>83</v>
      </c>
      <c r="S52" s="279" t="s">
        <v>83</v>
      </c>
      <c r="T52" s="118">
        <f>T53</f>
        <v>0</v>
      </c>
      <c r="U52" s="8">
        <f>U53</f>
        <v>0</v>
      </c>
      <c r="V52" s="23" t="s">
        <v>83</v>
      </c>
      <c r="W52" s="23">
        <v>0</v>
      </c>
      <c r="X52" s="23">
        <v>0</v>
      </c>
      <c r="Y52" s="280" t="s">
        <v>83</v>
      </c>
      <c r="Z52" s="279" t="s">
        <v>83</v>
      </c>
      <c r="AA52" s="332">
        <f t="shared" ref="AA52" si="84">AA53</f>
        <v>0</v>
      </c>
      <c r="AB52" s="8">
        <f>AB53</f>
        <v>0</v>
      </c>
      <c r="AC52" s="23" t="s">
        <v>83</v>
      </c>
      <c r="AD52" s="23">
        <v>0</v>
      </c>
      <c r="AE52" s="23">
        <v>0</v>
      </c>
      <c r="AF52" s="280" t="s">
        <v>83</v>
      </c>
      <c r="AG52" s="279" t="s">
        <v>83</v>
      </c>
      <c r="AH52" s="332">
        <f t="shared" ref="AH52" si="85">AH53</f>
        <v>0</v>
      </c>
      <c r="AI52" s="23">
        <f>AI53</f>
        <v>0</v>
      </c>
      <c r="AJ52" s="23" t="s">
        <v>83</v>
      </c>
      <c r="AK52" s="23">
        <v>0</v>
      </c>
      <c r="AL52" s="23">
        <v>0</v>
      </c>
      <c r="AM52" s="280" t="s">
        <v>83</v>
      </c>
      <c r="AN52" s="75" t="s">
        <v>83</v>
      </c>
      <c r="AO52" s="118">
        <f t="shared" si="11"/>
        <v>0</v>
      </c>
      <c r="AP52" s="8">
        <f t="shared" si="11"/>
        <v>0</v>
      </c>
      <c r="AQ52" s="47" t="s">
        <v>83</v>
      </c>
      <c r="AR52" s="8">
        <f t="shared" si="12"/>
        <v>0</v>
      </c>
      <c r="AS52" s="118">
        <f t="shared" si="13"/>
        <v>0</v>
      </c>
      <c r="AT52" s="245">
        <f t="shared" si="13"/>
        <v>0</v>
      </c>
      <c r="AU52" s="75" t="s">
        <v>83</v>
      </c>
      <c r="AV52" s="118">
        <f>AV53</f>
        <v>0</v>
      </c>
      <c r="AW52" s="118">
        <f>AW53</f>
        <v>0</v>
      </c>
      <c r="AX52" s="47" t="s">
        <v>83</v>
      </c>
      <c r="AY52" s="118">
        <f>AY53</f>
        <v>0</v>
      </c>
      <c r="AZ52" s="118">
        <f>AZ53</f>
        <v>0</v>
      </c>
      <c r="BA52" s="253">
        <f>BA53</f>
        <v>0</v>
      </c>
      <c r="BB52" s="75" t="s">
        <v>83</v>
      </c>
      <c r="BC52" s="118">
        <f>BC53</f>
        <v>0</v>
      </c>
      <c r="BD52" s="118">
        <f>BD53</f>
        <v>0</v>
      </c>
      <c r="BE52" s="47" t="s">
        <v>83</v>
      </c>
      <c r="BF52" s="118">
        <f>BF53</f>
        <v>0</v>
      </c>
      <c r="BG52" s="118">
        <f>BG53</f>
        <v>0</v>
      </c>
      <c r="BH52" s="265">
        <f>BH53</f>
        <v>0</v>
      </c>
      <c r="BI52" s="75" t="s">
        <v>83</v>
      </c>
      <c r="BJ52" s="118">
        <f>BJ53</f>
        <v>0</v>
      </c>
      <c r="BK52" s="118">
        <f>BK53</f>
        <v>0</v>
      </c>
      <c r="BL52" s="47" t="s">
        <v>83</v>
      </c>
      <c r="BM52" s="118">
        <f>BM53</f>
        <v>0</v>
      </c>
      <c r="BN52" s="118">
        <f>BN53</f>
        <v>0</v>
      </c>
      <c r="BO52" s="118">
        <f>BO53</f>
        <v>0</v>
      </c>
      <c r="BP52" s="75" t="s">
        <v>83</v>
      </c>
      <c r="BQ52" s="118">
        <f>BQ53</f>
        <v>0</v>
      </c>
      <c r="BR52" s="118">
        <f>BR53</f>
        <v>0</v>
      </c>
      <c r="BS52" s="47" t="s">
        <v>83</v>
      </c>
      <c r="BT52" s="118">
        <f>BT53</f>
        <v>0</v>
      </c>
      <c r="BU52" s="118">
        <f>BU53</f>
        <v>0</v>
      </c>
      <c r="BV52" s="253">
        <f>BV53</f>
        <v>0</v>
      </c>
      <c r="BW52" s="68" t="s">
        <v>83</v>
      </c>
      <c r="BX52" s="47" t="s">
        <v>83</v>
      </c>
      <c r="BY52" s="178">
        <f t="shared" si="25"/>
        <v>0</v>
      </c>
      <c r="BZ52" s="110" t="s">
        <v>83</v>
      </c>
      <c r="CA52" s="188" t="s">
        <v>83</v>
      </c>
      <c r="CB52" s="166" t="str">
        <f t="shared" si="26"/>
        <v>1.2.1.1</v>
      </c>
      <c r="CC52" s="167" t="str">
        <f t="shared" si="27"/>
        <v>Реконструкция трансформаторных и иных подстанций, всего, в том числе:</v>
      </c>
    </row>
    <row r="53" spans="1:81" s="135" customFormat="1" ht="19.5" hidden="1" customHeight="1" outlineLevel="1" x14ac:dyDescent="0.2">
      <c r="A53" s="30" t="s">
        <v>139</v>
      </c>
      <c r="B53" s="36" t="s">
        <v>141</v>
      </c>
      <c r="C53" s="31" t="s">
        <v>192</v>
      </c>
      <c r="D53" s="310">
        <v>0</v>
      </c>
      <c r="E53" s="131" t="s">
        <v>83</v>
      </c>
      <c r="F53" s="118">
        <f t="shared" si="14"/>
        <v>0</v>
      </c>
      <c r="G53" s="56">
        <f t="shared" si="14"/>
        <v>0</v>
      </c>
      <c r="H53" s="128" t="s">
        <v>83</v>
      </c>
      <c r="I53" s="56">
        <f t="shared" si="71"/>
        <v>0</v>
      </c>
      <c r="J53" s="56">
        <f t="shared" si="72"/>
        <v>0</v>
      </c>
      <c r="K53" s="299" t="s">
        <v>83</v>
      </c>
      <c r="L53" s="305" t="s">
        <v>83</v>
      </c>
      <c r="M53" s="124">
        <v>0</v>
      </c>
      <c r="N53" s="129">
        <v>0</v>
      </c>
      <c r="O53" s="129" t="s">
        <v>83</v>
      </c>
      <c r="P53" s="129">
        <v>0</v>
      </c>
      <c r="Q53" s="129">
        <v>0</v>
      </c>
      <c r="R53" s="227" t="s">
        <v>83</v>
      </c>
      <c r="S53" s="305" t="s">
        <v>83</v>
      </c>
      <c r="T53" s="124">
        <v>0</v>
      </c>
      <c r="U53" s="129">
        <v>0</v>
      </c>
      <c r="V53" s="129" t="s">
        <v>83</v>
      </c>
      <c r="W53" s="129">
        <v>0</v>
      </c>
      <c r="X53" s="129">
        <v>0</v>
      </c>
      <c r="Y53" s="282" t="s">
        <v>83</v>
      </c>
      <c r="Z53" s="305" t="s">
        <v>83</v>
      </c>
      <c r="AA53" s="340">
        <v>0</v>
      </c>
      <c r="AB53" s="129">
        <v>0</v>
      </c>
      <c r="AC53" s="129" t="s">
        <v>83</v>
      </c>
      <c r="AD53" s="129">
        <v>0</v>
      </c>
      <c r="AE53" s="129">
        <v>0</v>
      </c>
      <c r="AF53" s="282" t="s">
        <v>83</v>
      </c>
      <c r="AG53" s="281" t="s">
        <v>83</v>
      </c>
      <c r="AH53" s="340"/>
      <c r="AI53" s="130">
        <v>0</v>
      </c>
      <c r="AJ53" s="130" t="s">
        <v>83</v>
      </c>
      <c r="AK53" s="130">
        <v>0</v>
      </c>
      <c r="AL53" s="130">
        <v>0</v>
      </c>
      <c r="AM53" s="282" t="s">
        <v>83</v>
      </c>
      <c r="AN53" s="131" t="s">
        <v>83</v>
      </c>
      <c r="AO53" s="55">
        <f t="shared" si="11"/>
        <v>0</v>
      </c>
      <c r="AP53" s="40">
        <f t="shared" si="11"/>
        <v>0</v>
      </c>
      <c r="AQ53" s="128" t="s">
        <v>83</v>
      </c>
      <c r="AR53" s="40">
        <f t="shared" si="12"/>
        <v>0</v>
      </c>
      <c r="AS53" s="55">
        <f t="shared" si="13"/>
        <v>0</v>
      </c>
      <c r="AT53" s="241">
        <f t="shared" si="13"/>
        <v>0</v>
      </c>
      <c r="AU53" s="131" t="s">
        <v>83</v>
      </c>
      <c r="AV53" s="127">
        <v>0</v>
      </c>
      <c r="AW53" s="127">
        <v>0</v>
      </c>
      <c r="AX53" s="128" t="s">
        <v>83</v>
      </c>
      <c r="AY53" s="127">
        <v>0</v>
      </c>
      <c r="AZ53" s="127">
        <v>0</v>
      </c>
      <c r="BA53" s="254">
        <v>0</v>
      </c>
      <c r="BB53" s="131" t="s">
        <v>83</v>
      </c>
      <c r="BC53" s="127">
        <v>0</v>
      </c>
      <c r="BD53" s="127">
        <v>0</v>
      </c>
      <c r="BE53" s="128" t="s">
        <v>83</v>
      </c>
      <c r="BF53" s="127">
        <v>0</v>
      </c>
      <c r="BG53" s="127">
        <v>0</v>
      </c>
      <c r="BH53" s="266">
        <v>0</v>
      </c>
      <c r="BI53" s="131" t="s">
        <v>83</v>
      </c>
      <c r="BJ53" s="127">
        <v>0</v>
      </c>
      <c r="BK53" s="127">
        <v>0</v>
      </c>
      <c r="BL53" s="128" t="s">
        <v>83</v>
      </c>
      <c r="BM53" s="127">
        <v>0</v>
      </c>
      <c r="BN53" s="127">
        <v>0</v>
      </c>
      <c r="BO53" s="127">
        <v>0</v>
      </c>
      <c r="BP53" s="131" t="s">
        <v>83</v>
      </c>
      <c r="BQ53" s="127">
        <v>0</v>
      </c>
      <c r="BR53" s="127">
        <v>0</v>
      </c>
      <c r="BS53" s="128" t="s">
        <v>83</v>
      </c>
      <c r="BT53" s="127">
        <v>0</v>
      </c>
      <c r="BU53" s="127">
        <v>0</v>
      </c>
      <c r="BV53" s="254">
        <v>0</v>
      </c>
      <c r="BW53" s="132" t="s">
        <v>83</v>
      </c>
      <c r="BX53" s="128" t="s">
        <v>83</v>
      </c>
      <c r="BY53" s="174">
        <f t="shared" si="25"/>
        <v>0</v>
      </c>
      <c r="BZ53" s="133"/>
      <c r="CA53" s="196"/>
      <c r="CB53" s="166" t="str">
        <f t="shared" si="26"/>
        <v>1.2.1.1</v>
      </c>
      <c r="CC53" s="167" t="str">
        <f t="shared" si="27"/>
        <v xml:space="preserve">Реконструкция Оборудования ТП </v>
      </c>
    </row>
    <row r="54" spans="1:81" s="38" customFormat="1" ht="57" customHeight="1" collapsed="1" x14ac:dyDescent="0.25">
      <c r="A54" s="21" t="s">
        <v>142</v>
      </c>
      <c r="B54" s="22" t="s">
        <v>143</v>
      </c>
      <c r="C54" s="21" t="s">
        <v>82</v>
      </c>
      <c r="D54" s="311">
        <f>D55</f>
        <v>0</v>
      </c>
      <c r="E54" s="75" t="s">
        <v>83</v>
      </c>
      <c r="F54" s="118">
        <f>M54+T54+AA54+AH54</f>
        <v>2.9946000000000002</v>
      </c>
      <c r="G54" s="8">
        <f>N54+U54+AB54+AI54</f>
        <v>0</v>
      </c>
      <c r="H54" s="47" t="s">
        <v>83</v>
      </c>
      <c r="I54" s="8">
        <f t="shared" ref="I54:I87" si="86">P54+W54+AD54+AK54</f>
        <v>0</v>
      </c>
      <c r="J54" s="8">
        <f t="shared" ref="J54:J87" si="87">Q54+X54+AE54+AL54</f>
        <v>0</v>
      </c>
      <c r="K54" s="298" t="s">
        <v>83</v>
      </c>
      <c r="L54" s="279" t="s">
        <v>83</v>
      </c>
      <c r="M54" s="120">
        <f>M55</f>
        <v>0</v>
      </c>
      <c r="N54" s="24">
        <f>N55</f>
        <v>0</v>
      </c>
      <c r="O54" s="23" t="s">
        <v>83</v>
      </c>
      <c r="P54" s="23">
        <v>0</v>
      </c>
      <c r="Q54" s="23">
        <v>0</v>
      </c>
      <c r="R54" s="61" t="s">
        <v>83</v>
      </c>
      <c r="S54" s="279" t="s">
        <v>83</v>
      </c>
      <c r="T54" s="120">
        <f>T55</f>
        <v>0</v>
      </c>
      <c r="U54" s="24">
        <f>U55</f>
        <v>0</v>
      </c>
      <c r="V54" s="23" t="s">
        <v>83</v>
      </c>
      <c r="W54" s="23">
        <v>0</v>
      </c>
      <c r="X54" s="23">
        <v>0</v>
      </c>
      <c r="Y54" s="280" t="s">
        <v>83</v>
      </c>
      <c r="Z54" s="279" t="s">
        <v>83</v>
      </c>
      <c r="AA54" s="341">
        <f t="shared" ref="AA54" si="88">AA55</f>
        <v>0</v>
      </c>
      <c r="AB54" s="24">
        <f>AB55</f>
        <v>0</v>
      </c>
      <c r="AC54" s="23" t="s">
        <v>83</v>
      </c>
      <c r="AD54" s="23">
        <v>0</v>
      </c>
      <c r="AE54" s="23">
        <v>0</v>
      </c>
      <c r="AF54" s="280" t="s">
        <v>83</v>
      </c>
      <c r="AG54" s="279" t="s">
        <v>83</v>
      </c>
      <c r="AH54" s="341">
        <f t="shared" ref="AH54" si="89">AH55</f>
        <v>2.9946000000000002</v>
      </c>
      <c r="AI54" s="24">
        <f>AI55</f>
        <v>0</v>
      </c>
      <c r="AJ54" s="23" t="s">
        <v>83</v>
      </c>
      <c r="AK54" s="23">
        <v>0</v>
      </c>
      <c r="AL54" s="23">
        <v>0</v>
      </c>
      <c r="AM54" s="280" t="s">
        <v>83</v>
      </c>
      <c r="AN54" s="75" t="s">
        <v>83</v>
      </c>
      <c r="AO54" s="118">
        <f t="shared" si="11"/>
        <v>3.3338000000000001</v>
      </c>
      <c r="AP54" s="8">
        <f t="shared" si="11"/>
        <v>0</v>
      </c>
      <c r="AQ54" s="47" t="s">
        <v>83</v>
      </c>
      <c r="AR54" s="8">
        <f t="shared" ref="AR54:AR87" si="90">AY54+BF54+BM54+BT54</f>
        <v>0</v>
      </c>
      <c r="AS54" s="118">
        <f t="shared" ref="AS54:AT87" si="91">AZ54+BG54+BN54+BU54</f>
        <v>0</v>
      </c>
      <c r="AT54" s="245">
        <f t="shared" si="91"/>
        <v>0</v>
      </c>
      <c r="AU54" s="75" t="s">
        <v>83</v>
      </c>
      <c r="AV54" s="120">
        <f>AV55</f>
        <v>0</v>
      </c>
      <c r="AW54" s="120">
        <f>AW55</f>
        <v>0</v>
      </c>
      <c r="AX54" s="47" t="s">
        <v>83</v>
      </c>
      <c r="AY54" s="120">
        <f>AY55</f>
        <v>0</v>
      </c>
      <c r="AZ54" s="120">
        <f>AZ55</f>
        <v>0</v>
      </c>
      <c r="BA54" s="255">
        <f>BA55</f>
        <v>0</v>
      </c>
      <c r="BB54" s="75" t="s">
        <v>83</v>
      </c>
      <c r="BC54" s="120">
        <f>BC55</f>
        <v>3.3338000000000001</v>
      </c>
      <c r="BD54" s="120">
        <f>BD55</f>
        <v>0</v>
      </c>
      <c r="BE54" s="47" t="s">
        <v>83</v>
      </c>
      <c r="BF54" s="120">
        <f>BF55</f>
        <v>0</v>
      </c>
      <c r="BG54" s="120">
        <f>BG55</f>
        <v>0</v>
      </c>
      <c r="BH54" s="267">
        <f>BH55</f>
        <v>0</v>
      </c>
      <c r="BI54" s="75" t="s">
        <v>83</v>
      </c>
      <c r="BJ54" s="120">
        <f>BJ55</f>
        <v>0</v>
      </c>
      <c r="BK54" s="120">
        <f>BK55</f>
        <v>0</v>
      </c>
      <c r="BL54" s="47" t="s">
        <v>83</v>
      </c>
      <c r="BM54" s="120">
        <f>BM55</f>
        <v>0</v>
      </c>
      <c r="BN54" s="120">
        <v>0</v>
      </c>
      <c r="BO54" s="120">
        <f>BO55</f>
        <v>0</v>
      </c>
      <c r="BP54" s="75" t="s">
        <v>83</v>
      </c>
      <c r="BQ54" s="120">
        <f>BQ55</f>
        <v>0</v>
      </c>
      <c r="BR54" s="120">
        <f>BR55</f>
        <v>0</v>
      </c>
      <c r="BS54" s="47" t="s">
        <v>83</v>
      </c>
      <c r="BT54" s="120">
        <f>BT55</f>
        <v>0</v>
      </c>
      <c r="BU54" s="120">
        <f>BU55</f>
        <v>0</v>
      </c>
      <c r="BV54" s="255">
        <f>BV55</f>
        <v>0</v>
      </c>
      <c r="BW54" s="68" t="s">
        <v>83</v>
      </c>
      <c r="BX54" s="47" t="s">
        <v>83</v>
      </c>
      <c r="BY54" s="178">
        <f t="shared" si="25"/>
        <v>-0.33919999999999995</v>
      </c>
      <c r="BZ54" s="110" t="s">
        <v>83</v>
      </c>
      <c r="CA54" s="188" t="s">
        <v>83</v>
      </c>
      <c r="CB54" s="166" t="str">
        <f t="shared" si="26"/>
        <v>1.2.1.2</v>
      </c>
      <c r="CC54" s="167" t="str">
        <f t="shared" si="27"/>
        <v>Модернизация, техническое перевооружение трансформаторных и иных подстанций, распределительных пунктов, всего, в том числе:</v>
      </c>
    </row>
    <row r="55" spans="1:81" s="46" customFormat="1" ht="25.5" x14ac:dyDescent="0.25">
      <c r="A55" s="25" t="s">
        <v>144</v>
      </c>
      <c r="B55" s="26" t="s">
        <v>145</v>
      </c>
      <c r="C55" s="27" t="s">
        <v>146</v>
      </c>
      <c r="D55" s="312">
        <f>SUM(D56:D56)</f>
        <v>0</v>
      </c>
      <c r="E55" s="76" t="s">
        <v>83</v>
      </c>
      <c r="F55" s="122">
        <f t="shared" ref="F55:G87" si="92">M55+T55+AA55+AH55</f>
        <v>2.9946000000000002</v>
      </c>
      <c r="G55" s="45">
        <f t="shared" si="92"/>
        <v>0</v>
      </c>
      <c r="H55" s="44" t="s">
        <v>83</v>
      </c>
      <c r="I55" s="45">
        <f t="shared" si="86"/>
        <v>0</v>
      </c>
      <c r="J55" s="45">
        <f t="shared" si="87"/>
        <v>0</v>
      </c>
      <c r="K55" s="300" t="s">
        <v>83</v>
      </c>
      <c r="L55" s="283" t="s">
        <v>83</v>
      </c>
      <c r="M55" s="121">
        <f>SUM(M56:M56)</f>
        <v>0</v>
      </c>
      <c r="N55" s="29">
        <f>SUM(N56:N56)</f>
        <v>0</v>
      </c>
      <c r="O55" s="28" t="s">
        <v>83</v>
      </c>
      <c r="P55" s="28">
        <v>0</v>
      </c>
      <c r="Q55" s="28">
        <v>0</v>
      </c>
      <c r="R55" s="62" t="s">
        <v>83</v>
      </c>
      <c r="S55" s="283" t="s">
        <v>83</v>
      </c>
      <c r="T55" s="121">
        <f>SUM(T56:T56)</f>
        <v>0</v>
      </c>
      <c r="U55" s="29">
        <f>SUM(U56:U56)</f>
        <v>0</v>
      </c>
      <c r="V55" s="28" t="s">
        <v>83</v>
      </c>
      <c r="W55" s="28">
        <v>0</v>
      </c>
      <c r="X55" s="28">
        <v>0</v>
      </c>
      <c r="Y55" s="284" t="s">
        <v>83</v>
      </c>
      <c r="Z55" s="283" t="s">
        <v>83</v>
      </c>
      <c r="AA55" s="342">
        <f t="shared" ref="AA55" si="93">SUM(AA56:AA56)</f>
        <v>0</v>
      </c>
      <c r="AB55" s="29">
        <f>SUM(AB56:AB56)</f>
        <v>0</v>
      </c>
      <c r="AC55" s="28" t="s">
        <v>83</v>
      </c>
      <c r="AD55" s="28">
        <v>0</v>
      </c>
      <c r="AE55" s="28">
        <v>0</v>
      </c>
      <c r="AF55" s="284" t="s">
        <v>83</v>
      </c>
      <c r="AG55" s="283" t="s">
        <v>83</v>
      </c>
      <c r="AH55" s="342">
        <f t="shared" ref="AH55" si="94">SUM(AH56:AH56)</f>
        <v>2.9946000000000002</v>
      </c>
      <c r="AI55" s="29">
        <f>SUM(AI56:AI56)</f>
        <v>0</v>
      </c>
      <c r="AJ55" s="28" t="s">
        <v>83</v>
      </c>
      <c r="AK55" s="28">
        <v>0</v>
      </c>
      <c r="AL55" s="28">
        <v>0</v>
      </c>
      <c r="AM55" s="284" t="s">
        <v>83</v>
      </c>
      <c r="AN55" s="76" t="s">
        <v>83</v>
      </c>
      <c r="AO55" s="122">
        <f t="shared" si="11"/>
        <v>3.3338000000000001</v>
      </c>
      <c r="AP55" s="45">
        <f t="shared" si="11"/>
        <v>0</v>
      </c>
      <c r="AQ55" s="44" t="s">
        <v>83</v>
      </c>
      <c r="AR55" s="45">
        <f t="shared" si="90"/>
        <v>0</v>
      </c>
      <c r="AS55" s="122">
        <f t="shared" si="91"/>
        <v>0</v>
      </c>
      <c r="AT55" s="246">
        <f t="shared" si="91"/>
        <v>0</v>
      </c>
      <c r="AU55" s="76" t="s">
        <v>83</v>
      </c>
      <c r="AV55" s="121">
        <f>SUM(AV56:AV56)</f>
        <v>0</v>
      </c>
      <c r="AW55" s="121">
        <f>SUM(AW56:AW56)</f>
        <v>0</v>
      </c>
      <c r="AX55" s="44" t="s">
        <v>83</v>
      </c>
      <c r="AY55" s="121">
        <f>SUM(AY56:AY56)</f>
        <v>0</v>
      </c>
      <c r="AZ55" s="121">
        <f>SUM(AZ56:AZ56)</f>
        <v>0</v>
      </c>
      <c r="BA55" s="256">
        <f>SUM(BA56:BA56)</f>
        <v>0</v>
      </c>
      <c r="BB55" s="76" t="s">
        <v>83</v>
      </c>
      <c r="BC55" s="121">
        <f>SUM(BC56:BC56)</f>
        <v>3.3338000000000001</v>
      </c>
      <c r="BD55" s="121">
        <f>SUM(BD56:BD56)</f>
        <v>0</v>
      </c>
      <c r="BE55" s="44" t="s">
        <v>83</v>
      </c>
      <c r="BF55" s="121">
        <f>SUM(BF56:BF56)</f>
        <v>0</v>
      </c>
      <c r="BG55" s="121">
        <f>SUM(BG56:BG56)</f>
        <v>0</v>
      </c>
      <c r="BH55" s="268">
        <f>SUM(BH56:BH56)</f>
        <v>0</v>
      </c>
      <c r="BI55" s="76" t="s">
        <v>83</v>
      </c>
      <c r="BJ55" s="121">
        <f>SUM(BJ56:BJ56)</f>
        <v>0</v>
      </c>
      <c r="BK55" s="121">
        <f>SUM(BK56:BK56)</f>
        <v>0</v>
      </c>
      <c r="BL55" s="44" t="s">
        <v>83</v>
      </c>
      <c r="BM55" s="121">
        <f>SUM(BM56:BM56)</f>
        <v>0</v>
      </c>
      <c r="BN55" s="121">
        <f>SUM(BN56:BN56)</f>
        <v>0</v>
      </c>
      <c r="BO55" s="121">
        <f>SUM(BO56:BO56)</f>
        <v>0</v>
      </c>
      <c r="BP55" s="76" t="s">
        <v>83</v>
      </c>
      <c r="BQ55" s="121">
        <f>SUM(BQ56:BQ56)</f>
        <v>0</v>
      </c>
      <c r="BR55" s="121">
        <f>SUM(BR56:BR56)</f>
        <v>0</v>
      </c>
      <c r="BS55" s="44" t="s">
        <v>83</v>
      </c>
      <c r="BT55" s="121">
        <f>SUM(BT56:BT56)</f>
        <v>0</v>
      </c>
      <c r="BU55" s="121">
        <f>SUM(BU56:BU56)</f>
        <v>0</v>
      </c>
      <c r="BV55" s="256">
        <f>SUM(BV56:BV56)</f>
        <v>0</v>
      </c>
      <c r="BW55" s="69" t="s">
        <v>83</v>
      </c>
      <c r="BX55" s="44" t="s">
        <v>83</v>
      </c>
      <c r="BY55" s="179">
        <f t="shared" si="25"/>
        <v>-0.33919999999999995</v>
      </c>
      <c r="BZ55" s="111" t="s">
        <v>83</v>
      </c>
      <c r="CA55" s="190" t="s">
        <v>83</v>
      </c>
      <c r="CB55" s="166" t="str">
        <f t="shared" si="26"/>
        <v>1.2.1.2.1</v>
      </c>
      <c r="CC55" s="167" t="str">
        <f t="shared" si="27"/>
        <v>Реконструкция действующей подстанции 35/6 кВ "Городская"</v>
      </c>
    </row>
    <row r="56" spans="1:81" s="135" customFormat="1" ht="69.75" customHeight="1" x14ac:dyDescent="0.2">
      <c r="A56" s="30" t="s">
        <v>144</v>
      </c>
      <c r="B56" s="224" t="s">
        <v>193</v>
      </c>
      <c r="C56" s="31" t="s">
        <v>194</v>
      </c>
      <c r="D56" s="311">
        <v>0</v>
      </c>
      <c r="E56" s="131" t="s">
        <v>83</v>
      </c>
      <c r="F56" s="118">
        <f t="shared" si="92"/>
        <v>2.9946000000000002</v>
      </c>
      <c r="G56" s="56">
        <f t="shared" ref="G56" si="95">N56+U56+AB56+AI56</f>
        <v>0</v>
      </c>
      <c r="H56" s="128" t="s">
        <v>83</v>
      </c>
      <c r="I56" s="56">
        <f t="shared" si="86"/>
        <v>0</v>
      </c>
      <c r="J56" s="56">
        <f t="shared" si="87"/>
        <v>0</v>
      </c>
      <c r="K56" s="299" t="s">
        <v>83</v>
      </c>
      <c r="L56" s="305" t="s">
        <v>83</v>
      </c>
      <c r="M56" s="124">
        <v>0</v>
      </c>
      <c r="N56" s="129">
        <v>0</v>
      </c>
      <c r="O56" s="129" t="s">
        <v>83</v>
      </c>
      <c r="P56" s="129">
        <v>0</v>
      </c>
      <c r="Q56" s="129">
        <v>0</v>
      </c>
      <c r="R56" s="227" t="s">
        <v>83</v>
      </c>
      <c r="S56" s="305" t="s">
        <v>83</v>
      </c>
      <c r="T56" s="124">
        <v>0</v>
      </c>
      <c r="U56" s="129">
        <v>0</v>
      </c>
      <c r="V56" s="129" t="s">
        <v>83</v>
      </c>
      <c r="W56" s="129">
        <v>0</v>
      </c>
      <c r="X56" s="129">
        <v>0</v>
      </c>
      <c r="Y56" s="306" t="s">
        <v>83</v>
      </c>
      <c r="Z56" s="305" t="s">
        <v>83</v>
      </c>
      <c r="AA56" s="341">
        <v>0</v>
      </c>
      <c r="AB56" s="129">
        <v>0</v>
      </c>
      <c r="AC56" s="129" t="s">
        <v>83</v>
      </c>
      <c r="AD56" s="129">
        <v>0</v>
      </c>
      <c r="AE56" s="129">
        <v>0</v>
      </c>
      <c r="AF56" s="306" t="s">
        <v>83</v>
      </c>
      <c r="AG56" s="285" t="s">
        <v>83</v>
      </c>
      <c r="AH56" s="341">
        <f>2.9946</f>
        <v>2.9946000000000002</v>
      </c>
      <c r="AI56" s="37">
        <v>0</v>
      </c>
      <c r="AJ56" s="37" t="s">
        <v>83</v>
      </c>
      <c r="AK56" s="37">
        <v>0</v>
      </c>
      <c r="AL56" s="37">
        <v>0</v>
      </c>
      <c r="AM56" s="286" t="s">
        <v>83</v>
      </c>
      <c r="AN56" s="131" t="s">
        <v>83</v>
      </c>
      <c r="AO56" s="55">
        <f>AV56+BC56+BJ56+BQ551</f>
        <v>3.3338000000000001</v>
      </c>
      <c r="AP56" s="40">
        <f>AW56+BD56+BK56+BR551</f>
        <v>0</v>
      </c>
      <c r="AQ56" s="134" t="s">
        <v>83</v>
      </c>
      <c r="AR56" s="53">
        <f t="shared" si="90"/>
        <v>0</v>
      </c>
      <c r="AS56" s="55">
        <f t="shared" si="91"/>
        <v>0</v>
      </c>
      <c r="AT56" s="241">
        <f t="shared" si="91"/>
        <v>0</v>
      </c>
      <c r="AU56" s="131" t="s">
        <v>83</v>
      </c>
      <c r="AV56" s="127">
        <v>0</v>
      </c>
      <c r="AW56" s="127">
        <v>0</v>
      </c>
      <c r="AX56" s="128" t="s">
        <v>83</v>
      </c>
      <c r="AY56" s="127">
        <v>0</v>
      </c>
      <c r="AZ56" s="127">
        <v>0</v>
      </c>
      <c r="BA56" s="254">
        <v>0</v>
      </c>
      <c r="BB56" s="131" t="s">
        <v>83</v>
      </c>
      <c r="BC56" s="127">
        <v>3.3338000000000001</v>
      </c>
      <c r="BD56" s="127">
        <v>0</v>
      </c>
      <c r="BE56" s="128" t="s">
        <v>83</v>
      </c>
      <c r="BF56" s="127">
        <v>0</v>
      </c>
      <c r="BG56" s="127">
        <v>0</v>
      </c>
      <c r="BH56" s="266">
        <v>0</v>
      </c>
      <c r="BI56" s="131" t="s">
        <v>83</v>
      </c>
      <c r="BJ56" s="127">
        <v>0</v>
      </c>
      <c r="BK56" s="127">
        <v>0</v>
      </c>
      <c r="BL56" s="128" t="s">
        <v>83</v>
      </c>
      <c r="BM56" s="127">
        <v>0</v>
      </c>
      <c r="BN56" s="127">
        <v>0</v>
      </c>
      <c r="BO56" s="127">
        <v>0</v>
      </c>
      <c r="BP56" s="131" t="s">
        <v>83</v>
      </c>
      <c r="BQ56" s="127">
        <v>0</v>
      </c>
      <c r="BR56" s="127">
        <v>0</v>
      </c>
      <c r="BS56" s="128" t="s">
        <v>83</v>
      </c>
      <c r="BT56" s="127">
        <v>0</v>
      </c>
      <c r="BU56" s="127">
        <v>0</v>
      </c>
      <c r="BV56" s="254">
        <v>0</v>
      </c>
      <c r="BW56" s="132" t="s">
        <v>83</v>
      </c>
      <c r="BX56" s="128" t="s">
        <v>83</v>
      </c>
      <c r="BY56" s="174">
        <f t="shared" si="25"/>
        <v>-0.33919999999999995</v>
      </c>
      <c r="BZ56" s="133" t="s">
        <v>83</v>
      </c>
      <c r="CA56" s="196" t="s">
        <v>83</v>
      </c>
      <c r="CB56" s="166" t="str">
        <f t="shared" si="26"/>
        <v>1.2.1.2.1</v>
      </c>
      <c r="CC56" s="167" t="str">
        <f t="shared" si="27"/>
        <v>Реконструкция существующего РУ 6 кВ – ретрофит ячеек 6кВ с заменой масляных выключателей на вакуумные выключатели.</v>
      </c>
    </row>
    <row r="57" spans="1:81" s="42" customFormat="1" ht="38.25" x14ac:dyDescent="0.25">
      <c r="A57" s="16" t="s">
        <v>147</v>
      </c>
      <c r="B57" s="17" t="s">
        <v>148</v>
      </c>
      <c r="C57" s="16" t="s">
        <v>82</v>
      </c>
      <c r="D57" s="313">
        <f>D58+D60</f>
        <v>0</v>
      </c>
      <c r="E57" s="74" t="s">
        <v>83</v>
      </c>
      <c r="F57" s="101">
        <f t="shared" si="92"/>
        <v>1.0825</v>
      </c>
      <c r="G57" s="41" t="s">
        <v>83</v>
      </c>
      <c r="H57" s="41" t="s">
        <v>83</v>
      </c>
      <c r="I57" s="19">
        <f t="shared" si="86"/>
        <v>2.5</v>
      </c>
      <c r="J57" s="19">
        <f t="shared" si="87"/>
        <v>0</v>
      </c>
      <c r="K57" s="297" t="s">
        <v>83</v>
      </c>
      <c r="L57" s="277" t="s">
        <v>83</v>
      </c>
      <c r="M57" s="112">
        <f>M58+M60</f>
        <v>0</v>
      </c>
      <c r="N57" s="18">
        <v>0</v>
      </c>
      <c r="O57" s="43" t="s">
        <v>83</v>
      </c>
      <c r="P57" s="18">
        <v>0</v>
      </c>
      <c r="Q57" s="18">
        <v>0</v>
      </c>
      <c r="R57" s="63" t="s">
        <v>83</v>
      </c>
      <c r="S57" s="287" t="s">
        <v>83</v>
      </c>
      <c r="T57" s="112">
        <f>T58+T60</f>
        <v>0</v>
      </c>
      <c r="U57" s="18">
        <v>0</v>
      </c>
      <c r="V57" s="43" t="s">
        <v>83</v>
      </c>
      <c r="W57" s="18">
        <v>0</v>
      </c>
      <c r="X57" s="18">
        <v>0</v>
      </c>
      <c r="Y57" s="288" t="s">
        <v>83</v>
      </c>
      <c r="Z57" s="287" t="s">
        <v>83</v>
      </c>
      <c r="AA57" s="343">
        <f t="shared" ref="AA57" si="96">AA58+AA60</f>
        <v>0</v>
      </c>
      <c r="AB57" s="18">
        <v>0</v>
      </c>
      <c r="AC57" s="43" t="s">
        <v>83</v>
      </c>
      <c r="AD57" s="18">
        <v>0</v>
      </c>
      <c r="AE57" s="18">
        <v>0</v>
      </c>
      <c r="AF57" s="288" t="s">
        <v>83</v>
      </c>
      <c r="AG57" s="287" t="s">
        <v>83</v>
      </c>
      <c r="AH57" s="343">
        <f t="shared" ref="AH57" si="97">AH58+AH60</f>
        <v>1.0825</v>
      </c>
      <c r="AI57" s="20">
        <f t="shared" ref="AI57:AK57" si="98">AI58+AI60</f>
        <v>0</v>
      </c>
      <c r="AJ57" s="20" t="str">
        <f t="shared" ref="AI57:AL58" si="99">AJ58</f>
        <v>нд</v>
      </c>
      <c r="AK57" s="20">
        <f t="shared" si="98"/>
        <v>2.5</v>
      </c>
      <c r="AL57" s="43">
        <v>0</v>
      </c>
      <c r="AM57" s="288" t="s">
        <v>83</v>
      </c>
      <c r="AN57" s="74" t="s">
        <v>83</v>
      </c>
      <c r="AO57" s="101">
        <f t="shared" ref="AO57:AP87" si="100">AV57+BC57+BJ57+BQ57</f>
        <v>0.33010499999999998</v>
      </c>
      <c r="AP57" s="19">
        <f t="shared" si="100"/>
        <v>0</v>
      </c>
      <c r="AQ57" s="41" t="s">
        <v>83</v>
      </c>
      <c r="AR57" s="101">
        <f t="shared" si="90"/>
        <v>0.79</v>
      </c>
      <c r="AS57" s="101">
        <f t="shared" si="91"/>
        <v>0</v>
      </c>
      <c r="AT57" s="244">
        <f t="shared" si="91"/>
        <v>0</v>
      </c>
      <c r="AU57" s="74" t="s">
        <v>83</v>
      </c>
      <c r="AV57" s="112">
        <f>AV58+AV60</f>
        <v>0.33010499999999998</v>
      </c>
      <c r="AW57" s="112">
        <f>AW58+AW60</f>
        <v>0</v>
      </c>
      <c r="AX57" s="41" t="s">
        <v>83</v>
      </c>
      <c r="AY57" s="112">
        <f>AY58+AY60</f>
        <v>0.79</v>
      </c>
      <c r="AZ57" s="112">
        <f>AZ58+AZ60</f>
        <v>0</v>
      </c>
      <c r="BA57" s="257">
        <f>BA58+BA60</f>
        <v>0</v>
      </c>
      <c r="BB57" s="74" t="s">
        <v>83</v>
      </c>
      <c r="BC57" s="112">
        <f>BC58+BC60</f>
        <v>0</v>
      </c>
      <c r="BD57" s="112">
        <f>BD58+BD60</f>
        <v>0</v>
      </c>
      <c r="BE57" s="41" t="s">
        <v>83</v>
      </c>
      <c r="BF57" s="112">
        <f>BF58+BF60</f>
        <v>0</v>
      </c>
      <c r="BG57" s="112">
        <f>BG58+BG60</f>
        <v>0</v>
      </c>
      <c r="BH57" s="269">
        <f>BH58+BH60</f>
        <v>0</v>
      </c>
      <c r="BI57" s="74" t="s">
        <v>83</v>
      </c>
      <c r="BJ57" s="112">
        <f>BJ58+BJ60</f>
        <v>0</v>
      </c>
      <c r="BK57" s="112">
        <f>BK58+BK60</f>
        <v>0</v>
      </c>
      <c r="BL57" s="41" t="s">
        <v>83</v>
      </c>
      <c r="BM57" s="112">
        <f>BM58+BM60</f>
        <v>0</v>
      </c>
      <c r="BN57" s="112">
        <f>BN58+BN60</f>
        <v>0</v>
      </c>
      <c r="BO57" s="112">
        <f>BO58+BO60</f>
        <v>0</v>
      </c>
      <c r="BP57" s="74" t="s">
        <v>83</v>
      </c>
      <c r="BQ57" s="112">
        <f>BQ58+BQ60</f>
        <v>0</v>
      </c>
      <c r="BR57" s="112">
        <f>BR58+BR60</f>
        <v>0</v>
      </c>
      <c r="BS57" s="41" t="s">
        <v>83</v>
      </c>
      <c r="BT57" s="112">
        <f>BT58+BT60</f>
        <v>0</v>
      </c>
      <c r="BU57" s="112">
        <f>BU58+BU60</f>
        <v>0</v>
      </c>
      <c r="BV57" s="257">
        <f>BV58+BV60</f>
        <v>0</v>
      </c>
      <c r="BW57" s="67" t="s">
        <v>83</v>
      </c>
      <c r="BX57" s="41" t="s">
        <v>83</v>
      </c>
      <c r="BY57" s="177">
        <f t="shared" si="25"/>
        <v>0.75239500000000004</v>
      </c>
      <c r="BZ57" s="109" t="s">
        <v>83</v>
      </c>
      <c r="CA57" s="187" t="s">
        <v>83</v>
      </c>
      <c r="CB57" s="166" t="str">
        <f t="shared" si="26"/>
        <v>1.2.2</v>
      </c>
      <c r="CC57" s="167" t="str">
        <f t="shared" si="27"/>
        <v>Реконструкция, модернизация, техническое перевооружение линий электропередачи, всего, в том числе:</v>
      </c>
    </row>
    <row r="58" spans="1:81" s="42" customFormat="1" ht="28.5" customHeight="1" x14ac:dyDescent="0.25">
      <c r="A58" s="16" t="s">
        <v>149</v>
      </c>
      <c r="B58" s="17" t="s">
        <v>150</v>
      </c>
      <c r="C58" s="16" t="s">
        <v>82</v>
      </c>
      <c r="D58" s="313">
        <f>D59</f>
        <v>0</v>
      </c>
      <c r="E58" s="74" t="s">
        <v>83</v>
      </c>
      <c r="F58" s="101">
        <f t="shared" si="92"/>
        <v>1.0825</v>
      </c>
      <c r="G58" s="41" t="s">
        <v>83</v>
      </c>
      <c r="H58" s="41" t="s">
        <v>83</v>
      </c>
      <c r="I58" s="19">
        <f t="shared" si="86"/>
        <v>2.5</v>
      </c>
      <c r="J58" s="19">
        <f t="shared" si="87"/>
        <v>0</v>
      </c>
      <c r="K58" s="297" t="s">
        <v>83</v>
      </c>
      <c r="L58" s="277" t="s">
        <v>83</v>
      </c>
      <c r="M58" s="112">
        <f>M59</f>
        <v>0</v>
      </c>
      <c r="N58" s="18">
        <v>0</v>
      </c>
      <c r="O58" s="43" t="s">
        <v>83</v>
      </c>
      <c r="P58" s="18">
        <v>0</v>
      </c>
      <c r="Q58" s="18">
        <v>0</v>
      </c>
      <c r="R58" s="63" t="s">
        <v>83</v>
      </c>
      <c r="S58" s="287" t="s">
        <v>83</v>
      </c>
      <c r="T58" s="112">
        <f>T59</f>
        <v>0</v>
      </c>
      <c r="U58" s="18">
        <v>0</v>
      </c>
      <c r="V58" s="43" t="s">
        <v>83</v>
      </c>
      <c r="W58" s="18">
        <v>0</v>
      </c>
      <c r="X58" s="18">
        <v>0</v>
      </c>
      <c r="Y58" s="288" t="s">
        <v>83</v>
      </c>
      <c r="Z58" s="287" t="s">
        <v>83</v>
      </c>
      <c r="AA58" s="343">
        <f t="shared" ref="AA58" si="101">AA59</f>
        <v>0</v>
      </c>
      <c r="AB58" s="18">
        <v>0</v>
      </c>
      <c r="AC58" s="43" t="s">
        <v>83</v>
      </c>
      <c r="AD58" s="18">
        <v>0</v>
      </c>
      <c r="AE58" s="18">
        <v>0</v>
      </c>
      <c r="AF58" s="288" t="s">
        <v>83</v>
      </c>
      <c r="AG58" s="287" t="s">
        <v>83</v>
      </c>
      <c r="AH58" s="343">
        <f t="shared" ref="AH58" si="102">AH59</f>
        <v>1.0825</v>
      </c>
      <c r="AI58" s="20">
        <f t="shared" si="99"/>
        <v>0</v>
      </c>
      <c r="AJ58" s="20" t="str">
        <f t="shared" si="99"/>
        <v>нд</v>
      </c>
      <c r="AK58" s="20">
        <f t="shared" si="99"/>
        <v>2.5</v>
      </c>
      <c r="AL58" s="20">
        <f t="shared" si="99"/>
        <v>0</v>
      </c>
      <c r="AM58" s="288" t="s">
        <v>83</v>
      </c>
      <c r="AN58" s="74" t="s">
        <v>83</v>
      </c>
      <c r="AO58" s="101">
        <f t="shared" si="100"/>
        <v>0.33010499999999998</v>
      </c>
      <c r="AP58" s="19">
        <f t="shared" si="100"/>
        <v>0</v>
      </c>
      <c r="AQ58" s="41" t="s">
        <v>83</v>
      </c>
      <c r="AR58" s="101">
        <f t="shared" si="90"/>
        <v>0.79</v>
      </c>
      <c r="AS58" s="101">
        <f t="shared" si="91"/>
        <v>0</v>
      </c>
      <c r="AT58" s="244">
        <f t="shared" si="91"/>
        <v>0</v>
      </c>
      <c r="AU58" s="74" t="s">
        <v>83</v>
      </c>
      <c r="AV58" s="112">
        <f>AV59</f>
        <v>0.33010499999999998</v>
      </c>
      <c r="AW58" s="112">
        <f>AW59</f>
        <v>0</v>
      </c>
      <c r="AX58" s="41" t="s">
        <v>83</v>
      </c>
      <c r="AY58" s="112">
        <f>AY59</f>
        <v>0.79</v>
      </c>
      <c r="AZ58" s="112">
        <f>AZ59</f>
        <v>0</v>
      </c>
      <c r="BA58" s="257">
        <f>BA59</f>
        <v>0</v>
      </c>
      <c r="BB58" s="74" t="s">
        <v>83</v>
      </c>
      <c r="BC58" s="112">
        <f>BC59</f>
        <v>0</v>
      </c>
      <c r="BD58" s="112">
        <f>BD59</f>
        <v>0</v>
      </c>
      <c r="BE58" s="41" t="s">
        <v>83</v>
      </c>
      <c r="BF58" s="112">
        <f>BF59</f>
        <v>0</v>
      </c>
      <c r="BG58" s="112">
        <f>BG59</f>
        <v>0</v>
      </c>
      <c r="BH58" s="269">
        <f>BH59</f>
        <v>0</v>
      </c>
      <c r="BI58" s="74" t="s">
        <v>83</v>
      </c>
      <c r="BJ58" s="112">
        <f>BJ59</f>
        <v>0</v>
      </c>
      <c r="BK58" s="112">
        <f>BK59</f>
        <v>0</v>
      </c>
      <c r="BL58" s="41" t="s">
        <v>83</v>
      </c>
      <c r="BM58" s="112">
        <f>BM59</f>
        <v>0</v>
      </c>
      <c r="BN58" s="112">
        <f>BN59</f>
        <v>0</v>
      </c>
      <c r="BO58" s="112">
        <f>BO59</f>
        <v>0</v>
      </c>
      <c r="BP58" s="74" t="s">
        <v>83</v>
      </c>
      <c r="BQ58" s="112">
        <f>BQ59</f>
        <v>0</v>
      </c>
      <c r="BR58" s="112">
        <f>BR59</f>
        <v>0</v>
      </c>
      <c r="BS58" s="41" t="s">
        <v>83</v>
      </c>
      <c r="BT58" s="112">
        <f>BT59</f>
        <v>0</v>
      </c>
      <c r="BU58" s="112">
        <f>BU59</f>
        <v>0</v>
      </c>
      <c r="BV58" s="257">
        <f>BV59</f>
        <v>0</v>
      </c>
      <c r="BW58" s="67" t="s">
        <v>83</v>
      </c>
      <c r="BX58" s="41" t="s">
        <v>83</v>
      </c>
      <c r="BY58" s="177">
        <f t="shared" si="25"/>
        <v>0.75239500000000004</v>
      </c>
      <c r="BZ58" s="109" t="s">
        <v>83</v>
      </c>
      <c r="CA58" s="187" t="s">
        <v>83</v>
      </c>
      <c r="CB58" s="166" t="str">
        <f t="shared" si="26"/>
        <v>1.2.2.1</v>
      </c>
      <c r="CC58" s="167" t="str">
        <f t="shared" si="27"/>
        <v>Реконструкция линий электропередачи, всего, в том числе:</v>
      </c>
    </row>
    <row r="59" spans="1:81" s="162" customFormat="1" ht="28.5" customHeight="1" x14ac:dyDescent="0.2">
      <c r="A59" s="30" t="s">
        <v>195</v>
      </c>
      <c r="B59" s="225" t="s">
        <v>151</v>
      </c>
      <c r="C59" s="31" t="s">
        <v>196</v>
      </c>
      <c r="D59" s="314">
        <v>0</v>
      </c>
      <c r="E59" s="158" t="s">
        <v>83</v>
      </c>
      <c r="F59" s="102">
        <f t="shared" si="92"/>
        <v>1.0825</v>
      </c>
      <c r="G59" s="155" t="s">
        <v>83</v>
      </c>
      <c r="H59" s="155" t="s">
        <v>83</v>
      </c>
      <c r="I59" s="14">
        <f t="shared" si="86"/>
        <v>2.5</v>
      </c>
      <c r="J59" s="14">
        <f t="shared" si="87"/>
        <v>0</v>
      </c>
      <c r="K59" s="301" t="s">
        <v>83</v>
      </c>
      <c r="L59" s="289" t="s">
        <v>83</v>
      </c>
      <c r="M59" s="126">
        <v>0</v>
      </c>
      <c r="N59" s="156">
        <v>0</v>
      </c>
      <c r="O59" s="156" t="s">
        <v>83</v>
      </c>
      <c r="P59" s="156">
        <v>0</v>
      </c>
      <c r="Q59" s="156">
        <v>0</v>
      </c>
      <c r="R59" s="157" t="s">
        <v>83</v>
      </c>
      <c r="S59" s="289" t="s">
        <v>83</v>
      </c>
      <c r="T59" s="126">
        <v>0</v>
      </c>
      <c r="U59" s="156">
        <v>0</v>
      </c>
      <c r="V59" s="156" t="s">
        <v>83</v>
      </c>
      <c r="W59" s="156">
        <v>0</v>
      </c>
      <c r="X59" s="156">
        <v>0</v>
      </c>
      <c r="Y59" s="290" t="s">
        <v>83</v>
      </c>
      <c r="Z59" s="289" t="s">
        <v>83</v>
      </c>
      <c r="AA59" s="341">
        <v>0</v>
      </c>
      <c r="AB59" s="156">
        <v>0</v>
      </c>
      <c r="AC59" s="156" t="s">
        <v>83</v>
      </c>
      <c r="AD59" s="156">
        <v>0</v>
      </c>
      <c r="AE59" s="156">
        <v>0</v>
      </c>
      <c r="AF59" s="290" t="s">
        <v>83</v>
      </c>
      <c r="AG59" s="289" t="s">
        <v>83</v>
      </c>
      <c r="AH59" s="341">
        <f>1.0825</f>
        <v>1.0825</v>
      </c>
      <c r="AI59" s="156">
        <v>0</v>
      </c>
      <c r="AJ59" s="156" t="s">
        <v>83</v>
      </c>
      <c r="AK59" s="156">
        <v>2.5</v>
      </c>
      <c r="AL59" s="156">
        <v>0</v>
      </c>
      <c r="AM59" s="290" t="s">
        <v>83</v>
      </c>
      <c r="AN59" s="158" t="s">
        <v>83</v>
      </c>
      <c r="AO59" s="102">
        <f t="shared" si="100"/>
        <v>0.33010499999999998</v>
      </c>
      <c r="AP59" s="14">
        <f t="shared" si="100"/>
        <v>0</v>
      </c>
      <c r="AQ59" s="155" t="s">
        <v>83</v>
      </c>
      <c r="AR59" s="102">
        <f t="shared" si="90"/>
        <v>0.79</v>
      </c>
      <c r="AS59" s="102">
        <f t="shared" si="91"/>
        <v>0</v>
      </c>
      <c r="AT59" s="243">
        <f t="shared" si="91"/>
        <v>0</v>
      </c>
      <c r="AU59" s="158" t="s">
        <v>83</v>
      </c>
      <c r="AV59" s="126">
        <v>0.33010499999999998</v>
      </c>
      <c r="AW59" s="126">
        <v>0</v>
      </c>
      <c r="AX59" s="155" t="s">
        <v>83</v>
      </c>
      <c r="AY59" s="126">
        <v>0.79</v>
      </c>
      <c r="AZ59" s="126">
        <v>0</v>
      </c>
      <c r="BA59" s="258">
        <v>0</v>
      </c>
      <c r="BB59" s="158" t="s">
        <v>83</v>
      </c>
      <c r="BC59" s="126"/>
      <c r="BD59" s="126">
        <v>0</v>
      </c>
      <c r="BE59" s="155" t="s">
        <v>83</v>
      </c>
      <c r="BF59" s="126"/>
      <c r="BG59" s="126">
        <v>0</v>
      </c>
      <c r="BH59" s="270">
        <v>0</v>
      </c>
      <c r="BI59" s="158" t="s">
        <v>83</v>
      </c>
      <c r="BJ59" s="126"/>
      <c r="BK59" s="126">
        <v>0</v>
      </c>
      <c r="BL59" s="155" t="s">
        <v>83</v>
      </c>
      <c r="BM59" s="126"/>
      <c r="BN59" s="126">
        <v>0</v>
      </c>
      <c r="BO59" s="126">
        <v>0</v>
      </c>
      <c r="BP59" s="158" t="s">
        <v>83</v>
      </c>
      <c r="BQ59" s="126"/>
      <c r="BR59" s="126">
        <v>0</v>
      </c>
      <c r="BS59" s="155" t="s">
        <v>83</v>
      </c>
      <c r="BT59" s="126"/>
      <c r="BU59" s="126">
        <v>0</v>
      </c>
      <c r="BV59" s="258">
        <v>0</v>
      </c>
      <c r="BW59" s="159" t="s">
        <v>83</v>
      </c>
      <c r="BX59" s="155" t="s">
        <v>83</v>
      </c>
      <c r="BY59" s="176">
        <f t="shared" si="25"/>
        <v>0.75239500000000004</v>
      </c>
      <c r="BZ59" s="160">
        <f>F59/AO59*100-100</f>
        <v>227.92596295118221</v>
      </c>
      <c r="CA59" s="194" t="s">
        <v>83</v>
      </c>
      <c r="CB59" s="222" t="str">
        <f t="shared" si="26"/>
        <v>1.2.2.1.48</v>
      </c>
      <c r="CC59" s="223" t="str">
        <f t="shared" si="27"/>
        <v>Реконструкция линий электропередачи</v>
      </c>
    </row>
    <row r="60" spans="1:81" s="135" customFormat="1" ht="38.25" x14ac:dyDescent="0.2">
      <c r="A60" s="5" t="s">
        <v>152</v>
      </c>
      <c r="B60" s="6" t="s">
        <v>153</v>
      </c>
      <c r="C60" s="5" t="s">
        <v>82</v>
      </c>
      <c r="D60" s="311">
        <v>0</v>
      </c>
      <c r="E60" s="131" t="s">
        <v>83</v>
      </c>
      <c r="F60" s="118">
        <f t="shared" si="92"/>
        <v>0</v>
      </c>
      <c r="G60" s="128" t="s">
        <v>83</v>
      </c>
      <c r="H60" s="128" t="s">
        <v>83</v>
      </c>
      <c r="I60" s="8">
        <f t="shared" si="86"/>
        <v>0</v>
      </c>
      <c r="J60" s="8">
        <f t="shared" si="87"/>
        <v>0</v>
      </c>
      <c r="K60" s="299" t="s">
        <v>83</v>
      </c>
      <c r="L60" s="285" t="s">
        <v>83</v>
      </c>
      <c r="M60" s="120">
        <v>0</v>
      </c>
      <c r="N60" s="37">
        <v>0</v>
      </c>
      <c r="O60" s="37" t="s">
        <v>83</v>
      </c>
      <c r="P60" s="37">
        <v>0</v>
      </c>
      <c r="Q60" s="37">
        <v>0</v>
      </c>
      <c r="R60" s="64" t="s">
        <v>83</v>
      </c>
      <c r="S60" s="285" t="s">
        <v>83</v>
      </c>
      <c r="T60" s="120">
        <v>0</v>
      </c>
      <c r="U60" s="37">
        <v>0</v>
      </c>
      <c r="V60" s="37" t="s">
        <v>83</v>
      </c>
      <c r="W60" s="37">
        <v>0</v>
      </c>
      <c r="X60" s="37">
        <v>0</v>
      </c>
      <c r="Y60" s="286" t="s">
        <v>83</v>
      </c>
      <c r="Z60" s="285" t="s">
        <v>83</v>
      </c>
      <c r="AA60" s="341">
        <v>0</v>
      </c>
      <c r="AB60" s="37">
        <v>0</v>
      </c>
      <c r="AC60" s="37" t="s">
        <v>83</v>
      </c>
      <c r="AD60" s="37">
        <v>0</v>
      </c>
      <c r="AE60" s="37">
        <v>0</v>
      </c>
      <c r="AF60" s="286" t="s">
        <v>83</v>
      </c>
      <c r="AG60" s="285" t="s">
        <v>83</v>
      </c>
      <c r="AH60" s="341">
        <v>0</v>
      </c>
      <c r="AI60" s="37">
        <v>0</v>
      </c>
      <c r="AJ60" s="37" t="s">
        <v>83</v>
      </c>
      <c r="AK60" s="37">
        <v>0</v>
      </c>
      <c r="AL60" s="37">
        <v>0</v>
      </c>
      <c r="AM60" s="286" t="s">
        <v>83</v>
      </c>
      <c r="AN60" s="131" t="s">
        <v>83</v>
      </c>
      <c r="AO60" s="55">
        <f t="shared" si="100"/>
        <v>0</v>
      </c>
      <c r="AP60" s="40">
        <f t="shared" si="100"/>
        <v>0</v>
      </c>
      <c r="AQ60" s="128" t="s">
        <v>83</v>
      </c>
      <c r="AR60" s="40">
        <f t="shared" si="90"/>
        <v>0</v>
      </c>
      <c r="AS60" s="55">
        <f t="shared" si="91"/>
        <v>0</v>
      </c>
      <c r="AT60" s="241">
        <f t="shared" si="91"/>
        <v>0</v>
      </c>
      <c r="AU60" s="131" t="s">
        <v>83</v>
      </c>
      <c r="AV60" s="127">
        <v>0</v>
      </c>
      <c r="AW60" s="127">
        <v>0</v>
      </c>
      <c r="AX60" s="128" t="s">
        <v>83</v>
      </c>
      <c r="AY60" s="127">
        <v>0</v>
      </c>
      <c r="AZ60" s="127">
        <v>0</v>
      </c>
      <c r="BA60" s="254">
        <v>0</v>
      </c>
      <c r="BB60" s="131" t="s">
        <v>83</v>
      </c>
      <c r="BC60" s="127">
        <v>0</v>
      </c>
      <c r="BD60" s="127">
        <v>0</v>
      </c>
      <c r="BE60" s="128" t="s">
        <v>83</v>
      </c>
      <c r="BF60" s="127">
        <v>0</v>
      </c>
      <c r="BG60" s="127">
        <v>0</v>
      </c>
      <c r="BH60" s="266">
        <v>0</v>
      </c>
      <c r="BI60" s="131" t="s">
        <v>83</v>
      </c>
      <c r="BJ60" s="127">
        <v>0</v>
      </c>
      <c r="BK60" s="127">
        <v>0</v>
      </c>
      <c r="BL60" s="128" t="s">
        <v>83</v>
      </c>
      <c r="BM60" s="127">
        <v>0</v>
      </c>
      <c r="BN60" s="127">
        <v>0</v>
      </c>
      <c r="BO60" s="127">
        <v>0</v>
      </c>
      <c r="BP60" s="131" t="s">
        <v>83</v>
      </c>
      <c r="BQ60" s="127">
        <v>0</v>
      </c>
      <c r="BR60" s="127">
        <v>0</v>
      </c>
      <c r="BS60" s="128" t="s">
        <v>83</v>
      </c>
      <c r="BT60" s="127">
        <v>0</v>
      </c>
      <c r="BU60" s="127">
        <v>0</v>
      </c>
      <c r="BV60" s="254">
        <v>0</v>
      </c>
      <c r="BW60" s="132" t="s">
        <v>83</v>
      </c>
      <c r="BX60" s="128" t="s">
        <v>83</v>
      </c>
      <c r="BY60" s="174">
        <f t="shared" si="25"/>
        <v>0</v>
      </c>
      <c r="BZ60" s="134" t="s">
        <v>83</v>
      </c>
      <c r="CA60" s="189" t="s">
        <v>83</v>
      </c>
      <c r="CB60" s="166" t="str">
        <f t="shared" si="26"/>
        <v>1.2.2.2</v>
      </c>
      <c r="CC60" s="167" t="str">
        <f t="shared" si="27"/>
        <v>Модернизация, техническое перевооружение линий электропередачи, всего, в том числе:</v>
      </c>
    </row>
    <row r="61" spans="1:81" s="140" customFormat="1" ht="38.25" x14ac:dyDescent="0.2">
      <c r="A61" s="16" t="s">
        <v>154</v>
      </c>
      <c r="B61" s="17" t="s">
        <v>155</v>
      </c>
      <c r="C61" s="16" t="s">
        <v>82</v>
      </c>
      <c r="D61" s="313">
        <f>SUM(D62:D66)+D71+D72+D73</f>
        <v>0</v>
      </c>
      <c r="E61" s="137" t="s">
        <v>83</v>
      </c>
      <c r="F61" s="101">
        <f t="shared" si="92"/>
        <v>3.8460000000000001</v>
      </c>
      <c r="G61" s="136" t="s">
        <v>83</v>
      </c>
      <c r="H61" s="136" t="s">
        <v>83</v>
      </c>
      <c r="I61" s="19">
        <f t="shared" si="86"/>
        <v>0</v>
      </c>
      <c r="J61" s="19">
        <f t="shared" si="87"/>
        <v>0</v>
      </c>
      <c r="K61" s="302" t="s">
        <v>83</v>
      </c>
      <c r="L61" s="287" t="s">
        <v>83</v>
      </c>
      <c r="M61" s="112">
        <f>SUM(M62:M66)+M71+M72+M73</f>
        <v>0</v>
      </c>
      <c r="N61" s="43">
        <v>0</v>
      </c>
      <c r="O61" s="43" t="s">
        <v>83</v>
      </c>
      <c r="P61" s="43">
        <v>0</v>
      </c>
      <c r="Q61" s="43">
        <v>0</v>
      </c>
      <c r="R61" s="63" t="s">
        <v>83</v>
      </c>
      <c r="S61" s="287" t="s">
        <v>83</v>
      </c>
      <c r="T61" s="112">
        <v>0</v>
      </c>
      <c r="U61" s="43">
        <v>0</v>
      </c>
      <c r="V61" s="43" t="s">
        <v>83</v>
      </c>
      <c r="W61" s="43">
        <v>0</v>
      </c>
      <c r="X61" s="43">
        <v>0</v>
      </c>
      <c r="Y61" s="288" t="s">
        <v>83</v>
      </c>
      <c r="Z61" s="287" t="s">
        <v>83</v>
      </c>
      <c r="AA61" s="343">
        <f>AA66</f>
        <v>2.2999999999999998</v>
      </c>
      <c r="AB61" s="43">
        <v>0</v>
      </c>
      <c r="AC61" s="43" t="s">
        <v>83</v>
      </c>
      <c r="AD61" s="43">
        <v>0</v>
      </c>
      <c r="AE61" s="43">
        <v>0</v>
      </c>
      <c r="AF61" s="288" t="s">
        <v>83</v>
      </c>
      <c r="AG61" s="287" t="s">
        <v>83</v>
      </c>
      <c r="AH61" s="343">
        <f>AH66</f>
        <v>1.546</v>
      </c>
      <c r="AI61" s="43">
        <v>0</v>
      </c>
      <c r="AJ61" s="43" t="s">
        <v>83</v>
      </c>
      <c r="AK61" s="43">
        <v>0</v>
      </c>
      <c r="AL61" s="43">
        <v>0</v>
      </c>
      <c r="AM61" s="288" t="s">
        <v>83</v>
      </c>
      <c r="AN61" s="137" t="s">
        <v>83</v>
      </c>
      <c r="AO61" s="101">
        <f t="shared" si="100"/>
        <v>0.97764799999999996</v>
      </c>
      <c r="AP61" s="19">
        <f t="shared" si="100"/>
        <v>0</v>
      </c>
      <c r="AQ61" s="136" t="s">
        <v>83</v>
      </c>
      <c r="AR61" s="19">
        <f t="shared" si="90"/>
        <v>0</v>
      </c>
      <c r="AS61" s="101">
        <f t="shared" si="91"/>
        <v>0</v>
      </c>
      <c r="AT61" s="244">
        <f t="shared" si="91"/>
        <v>0</v>
      </c>
      <c r="AU61" s="137" t="s">
        <v>83</v>
      </c>
      <c r="AV61" s="112">
        <f>SUM(AV62:AV66)+AV71+AV72+AV73</f>
        <v>0</v>
      </c>
      <c r="AW61" s="112">
        <f>SUM(AW62:AW66)+AW71+AW72+AW73</f>
        <v>0</v>
      </c>
      <c r="AX61" s="136" t="s">
        <v>83</v>
      </c>
      <c r="AY61" s="112">
        <f>SUM(AY62:AY66)+AY71+AY72+AY73</f>
        <v>0</v>
      </c>
      <c r="AZ61" s="112">
        <f>SUM(AZ62:AZ66)+AZ71+AZ72+AZ73</f>
        <v>0</v>
      </c>
      <c r="BA61" s="257">
        <f>SUM(BA62:BA66)+BA71+BA72+BA73</f>
        <v>0</v>
      </c>
      <c r="BB61" s="137" t="s">
        <v>83</v>
      </c>
      <c r="BC61" s="112">
        <f>SUM(BC62:BC66)+BC71+BC72+BC73</f>
        <v>0</v>
      </c>
      <c r="BD61" s="112">
        <f>SUM(BD62:BD66)+BD71+BD72+BD73</f>
        <v>0</v>
      </c>
      <c r="BE61" s="136" t="s">
        <v>83</v>
      </c>
      <c r="BF61" s="112">
        <f>SUM(BF62:BF66)+BF71+BF72+BF73</f>
        <v>0</v>
      </c>
      <c r="BG61" s="112">
        <f>SUM(BG62:BG66)+BG71+BG72+BG73</f>
        <v>0</v>
      </c>
      <c r="BH61" s="269">
        <f>SUM(BH62:BH66)+BH71+BH72+BH73</f>
        <v>0</v>
      </c>
      <c r="BI61" s="137" t="s">
        <v>83</v>
      </c>
      <c r="BJ61" s="112">
        <f>SUM(BJ62:BJ66)+BJ71+BJ72+BJ73</f>
        <v>0.97764799999999996</v>
      </c>
      <c r="BK61" s="112">
        <f>SUM(BK62:BK66)+BK71+BK72+BK73</f>
        <v>0</v>
      </c>
      <c r="BL61" s="136" t="s">
        <v>83</v>
      </c>
      <c r="BM61" s="112">
        <f>SUM(BM62:BM66)+BM71+BM72+BM73</f>
        <v>0</v>
      </c>
      <c r="BN61" s="112">
        <f>SUM(BN62:BN66)+BN71+BN72+BN73</f>
        <v>0</v>
      </c>
      <c r="BO61" s="112">
        <f>SUM(BO62:BO66)+BO71+BO72+BO73</f>
        <v>0</v>
      </c>
      <c r="BP61" s="137" t="s">
        <v>83</v>
      </c>
      <c r="BQ61" s="112">
        <f>SUM(BQ62:BQ66)+BQ71+BQ72+BQ73</f>
        <v>0</v>
      </c>
      <c r="BR61" s="112">
        <f>SUM(BR62:BR66)+BR71+BR72+BR73</f>
        <v>0</v>
      </c>
      <c r="BS61" s="136" t="s">
        <v>83</v>
      </c>
      <c r="BT61" s="112">
        <f>SUM(BT62:BT66)+BT71+BT72+BT73</f>
        <v>0</v>
      </c>
      <c r="BU61" s="112">
        <f>SUM(BU62:BU66)+BU71+BU72+BU73</f>
        <v>0</v>
      </c>
      <c r="BV61" s="257">
        <f>SUM(BV62:BV66)+BV71+BV72+BV73</f>
        <v>0</v>
      </c>
      <c r="BW61" s="138" t="s">
        <v>83</v>
      </c>
      <c r="BX61" s="136" t="s">
        <v>83</v>
      </c>
      <c r="BY61" s="177">
        <f t="shared" si="25"/>
        <v>2.8683520000000002</v>
      </c>
      <c r="BZ61" s="139" t="s">
        <v>83</v>
      </c>
      <c r="CA61" s="191" t="s">
        <v>83</v>
      </c>
      <c r="CB61" s="166" t="str">
        <f t="shared" si="26"/>
        <v>1.2.3</v>
      </c>
      <c r="CC61" s="167" t="str">
        <f t="shared" si="27"/>
        <v>Развитие и модернизация учета электрической энергии (мощности), всего, в том числе:</v>
      </c>
    </row>
    <row r="62" spans="1:81" s="135" customFormat="1" ht="38.25" hidden="1" outlineLevel="1" x14ac:dyDescent="0.2">
      <c r="A62" s="5" t="s">
        <v>156</v>
      </c>
      <c r="B62" s="6" t="s">
        <v>157</v>
      </c>
      <c r="C62" s="5" t="s">
        <v>82</v>
      </c>
      <c r="D62" s="315">
        <v>0</v>
      </c>
      <c r="E62" s="131" t="s">
        <v>83</v>
      </c>
      <c r="F62" s="168">
        <f t="shared" si="92"/>
        <v>0</v>
      </c>
      <c r="G62" s="128" t="s">
        <v>83</v>
      </c>
      <c r="H62" s="128" t="s">
        <v>83</v>
      </c>
      <c r="I62" s="169">
        <f t="shared" si="86"/>
        <v>0</v>
      </c>
      <c r="J62" s="169">
        <f t="shared" si="87"/>
        <v>0</v>
      </c>
      <c r="K62" s="299" t="s">
        <v>83</v>
      </c>
      <c r="L62" s="285" t="s">
        <v>83</v>
      </c>
      <c r="M62" s="170">
        <v>0</v>
      </c>
      <c r="N62" s="37">
        <v>0</v>
      </c>
      <c r="O62" s="37" t="s">
        <v>83</v>
      </c>
      <c r="P62" s="37">
        <v>0</v>
      </c>
      <c r="Q62" s="37">
        <v>0</v>
      </c>
      <c r="R62" s="64" t="s">
        <v>83</v>
      </c>
      <c r="S62" s="285" t="s">
        <v>83</v>
      </c>
      <c r="T62" s="170">
        <v>0</v>
      </c>
      <c r="U62" s="37">
        <v>0</v>
      </c>
      <c r="V62" s="37" t="s">
        <v>83</v>
      </c>
      <c r="W62" s="37">
        <v>0</v>
      </c>
      <c r="X62" s="37">
        <v>0</v>
      </c>
      <c r="Y62" s="286" t="s">
        <v>83</v>
      </c>
      <c r="Z62" s="285" t="s">
        <v>83</v>
      </c>
      <c r="AA62" s="341">
        <v>0</v>
      </c>
      <c r="AB62" s="37">
        <v>0</v>
      </c>
      <c r="AC62" s="37" t="s">
        <v>83</v>
      </c>
      <c r="AD62" s="37">
        <v>0</v>
      </c>
      <c r="AE62" s="37">
        <v>0</v>
      </c>
      <c r="AF62" s="286" t="s">
        <v>83</v>
      </c>
      <c r="AG62" s="285" t="s">
        <v>83</v>
      </c>
      <c r="AH62" s="341">
        <v>0</v>
      </c>
      <c r="AI62" s="37">
        <v>0</v>
      </c>
      <c r="AJ62" s="37" t="s">
        <v>83</v>
      </c>
      <c r="AK62" s="37">
        <v>0</v>
      </c>
      <c r="AL62" s="37">
        <v>0</v>
      </c>
      <c r="AM62" s="286" t="s">
        <v>83</v>
      </c>
      <c r="AN62" s="131" t="s">
        <v>83</v>
      </c>
      <c r="AO62" s="173">
        <f t="shared" si="100"/>
        <v>0</v>
      </c>
      <c r="AP62" s="171">
        <f t="shared" si="100"/>
        <v>0</v>
      </c>
      <c r="AQ62" s="128" t="s">
        <v>83</v>
      </c>
      <c r="AR62" s="171">
        <f t="shared" si="90"/>
        <v>0</v>
      </c>
      <c r="AS62" s="173">
        <f t="shared" si="91"/>
        <v>0</v>
      </c>
      <c r="AT62" s="247">
        <f t="shared" si="91"/>
        <v>0</v>
      </c>
      <c r="AU62" s="131" t="s">
        <v>83</v>
      </c>
      <c r="AV62" s="172">
        <v>0</v>
      </c>
      <c r="AW62" s="172">
        <v>0</v>
      </c>
      <c r="AX62" s="128" t="s">
        <v>83</v>
      </c>
      <c r="AY62" s="172">
        <v>0</v>
      </c>
      <c r="AZ62" s="172">
        <v>0</v>
      </c>
      <c r="BA62" s="259">
        <v>0</v>
      </c>
      <c r="BB62" s="131" t="s">
        <v>83</v>
      </c>
      <c r="BC62" s="172">
        <v>0</v>
      </c>
      <c r="BD62" s="172">
        <v>0</v>
      </c>
      <c r="BE62" s="128" t="s">
        <v>83</v>
      </c>
      <c r="BF62" s="172">
        <v>0</v>
      </c>
      <c r="BG62" s="172">
        <v>0</v>
      </c>
      <c r="BH62" s="271">
        <v>0</v>
      </c>
      <c r="BI62" s="131" t="s">
        <v>83</v>
      </c>
      <c r="BJ62" s="172">
        <v>0</v>
      </c>
      <c r="BK62" s="172">
        <v>0</v>
      </c>
      <c r="BL62" s="128" t="s">
        <v>83</v>
      </c>
      <c r="BM62" s="172">
        <v>0</v>
      </c>
      <c r="BN62" s="172">
        <v>0</v>
      </c>
      <c r="BO62" s="172">
        <v>0</v>
      </c>
      <c r="BP62" s="131" t="s">
        <v>83</v>
      </c>
      <c r="BQ62" s="172">
        <v>0</v>
      </c>
      <c r="BR62" s="172">
        <v>0</v>
      </c>
      <c r="BS62" s="128" t="s">
        <v>83</v>
      </c>
      <c r="BT62" s="172">
        <v>0</v>
      </c>
      <c r="BU62" s="172">
        <v>0</v>
      </c>
      <c r="BV62" s="259">
        <v>0</v>
      </c>
      <c r="BW62" s="132" t="s">
        <v>83</v>
      </c>
      <c r="BX62" s="128" t="s">
        <v>83</v>
      </c>
      <c r="BY62" s="174">
        <f t="shared" si="25"/>
        <v>0</v>
      </c>
      <c r="BZ62" s="134" t="s">
        <v>83</v>
      </c>
      <c r="CA62" s="189" t="s">
        <v>83</v>
      </c>
      <c r="CB62" s="166" t="str">
        <f t="shared" si="26"/>
        <v>1.2.3.1</v>
      </c>
      <c r="CC62" s="167" t="str">
        <f t="shared" si="27"/>
        <v>Установка приборов учета, класс напряжения 0,22 (0,4) кВ, всего, в том числе:</v>
      </c>
    </row>
    <row r="63" spans="1:81" s="135" customFormat="1" ht="38.25" hidden="1" outlineLevel="1" x14ac:dyDescent="0.2">
      <c r="A63" s="5" t="s">
        <v>158</v>
      </c>
      <c r="B63" s="6" t="s">
        <v>159</v>
      </c>
      <c r="C63" s="5" t="s">
        <v>82</v>
      </c>
      <c r="D63" s="315">
        <v>0</v>
      </c>
      <c r="E63" s="131" t="s">
        <v>83</v>
      </c>
      <c r="F63" s="168">
        <f t="shared" si="92"/>
        <v>0</v>
      </c>
      <c r="G63" s="128" t="s">
        <v>83</v>
      </c>
      <c r="H63" s="128" t="s">
        <v>83</v>
      </c>
      <c r="I63" s="169">
        <f t="shared" si="86"/>
        <v>0</v>
      </c>
      <c r="J63" s="169">
        <f t="shared" si="87"/>
        <v>0</v>
      </c>
      <c r="K63" s="299" t="s">
        <v>83</v>
      </c>
      <c r="L63" s="285" t="s">
        <v>83</v>
      </c>
      <c r="M63" s="170">
        <v>0</v>
      </c>
      <c r="N63" s="37">
        <v>0</v>
      </c>
      <c r="O63" s="37" t="s">
        <v>83</v>
      </c>
      <c r="P63" s="37">
        <v>0</v>
      </c>
      <c r="Q63" s="37">
        <v>0</v>
      </c>
      <c r="R63" s="64" t="s">
        <v>83</v>
      </c>
      <c r="S63" s="285" t="s">
        <v>83</v>
      </c>
      <c r="T63" s="170">
        <v>0</v>
      </c>
      <c r="U63" s="37">
        <v>0</v>
      </c>
      <c r="V63" s="37" t="s">
        <v>83</v>
      </c>
      <c r="W63" s="37">
        <v>0</v>
      </c>
      <c r="X63" s="37">
        <v>0</v>
      </c>
      <c r="Y63" s="286" t="s">
        <v>83</v>
      </c>
      <c r="Z63" s="285" t="s">
        <v>83</v>
      </c>
      <c r="AA63" s="341">
        <v>0</v>
      </c>
      <c r="AB63" s="37">
        <v>0</v>
      </c>
      <c r="AC63" s="37" t="s">
        <v>83</v>
      </c>
      <c r="AD63" s="37">
        <v>0</v>
      </c>
      <c r="AE63" s="37">
        <v>0</v>
      </c>
      <c r="AF63" s="286" t="s">
        <v>83</v>
      </c>
      <c r="AG63" s="285" t="s">
        <v>83</v>
      </c>
      <c r="AH63" s="341">
        <v>0</v>
      </c>
      <c r="AI63" s="37">
        <v>0</v>
      </c>
      <c r="AJ63" s="37" t="s">
        <v>83</v>
      </c>
      <c r="AK63" s="37">
        <v>0</v>
      </c>
      <c r="AL63" s="37">
        <v>0</v>
      </c>
      <c r="AM63" s="286" t="s">
        <v>83</v>
      </c>
      <c r="AN63" s="131" t="s">
        <v>83</v>
      </c>
      <c r="AO63" s="173">
        <f t="shared" si="100"/>
        <v>0</v>
      </c>
      <c r="AP63" s="171">
        <f t="shared" si="100"/>
        <v>0</v>
      </c>
      <c r="AQ63" s="128" t="s">
        <v>83</v>
      </c>
      <c r="AR63" s="171">
        <f t="shared" si="90"/>
        <v>0</v>
      </c>
      <c r="AS63" s="173">
        <f t="shared" si="91"/>
        <v>0</v>
      </c>
      <c r="AT63" s="247">
        <f t="shared" si="91"/>
        <v>0</v>
      </c>
      <c r="AU63" s="131" t="s">
        <v>83</v>
      </c>
      <c r="AV63" s="172">
        <v>0</v>
      </c>
      <c r="AW63" s="172">
        <v>0</v>
      </c>
      <c r="AX63" s="128" t="s">
        <v>83</v>
      </c>
      <c r="AY63" s="172">
        <v>0</v>
      </c>
      <c r="AZ63" s="172">
        <v>0</v>
      </c>
      <c r="BA63" s="259">
        <v>0</v>
      </c>
      <c r="BB63" s="131" t="s">
        <v>83</v>
      </c>
      <c r="BC63" s="172">
        <v>0</v>
      </c>
      <c r="BD63" s="172">
        <v>0</v>
      </c>
      <c r="BE63" s="128" t="s">
        <v>83</v>
      </c>
      <c r="BF63" s="172">
        <v>0</v>
      </c>
      <c r="BG63" s="172">
        <v>0</v>
      </c>
      <c r="BH63" s="271">
        <v>0</v>
      </c>
      <c r="BI63" s="131" t="s">
        <v>83</v>
      </c>
      <c r="BJ63" s="172">
        <v>0</v>
      </c>
      <c r="BK63" s="172">
        <v>0</v>
      </c>
      <c r="BL63" s="128" t="s">
        <v>83</v>
      </c>
      <c r="BM63" s="172">
        <v>0</v>
      </c>
      <c r="BN63" s="172">
        <v>0</v>
      </c>
      <c r="BO63" s="172">
        <v>0</v>
      </c>
      <c r="BP63" s="131" t="s">
        <v>83</v>
      </c>
      <c r="BQ63" s="172">
        <v>0</v>
      </c>
      <c r="BR63" s="172">
        <v>0</v>
      </c>
      <c r="BS63" s="128" t="s">
        <v>83</v>
      </c>
      <c r="BT63" s="172">
        <v>0</v>
      </c>
      <c r="BU63" s="172">
        <v>0</v>
      </c>
      <c r="BV63" s="259">
        <v>0</v>
      </c>
      <c r="BW63" s="132" t="s">
        <v>83</v>
      </c>
      <c r="BX63" s="128" t="s">
        <v>83</v>
      </c>
      <c r="BY63" s="174">
        <f t="shared" si="25"/>
        <v>0</v>
      </c>
      <c r="BZ63" s="134" t="s">
        <v>83</v>
      </c>
      <c r="CA63" s="189" t="s">
        <v>83</v>
      </c>
      <c r="CB63" s="166" t="str">
        <f t="shared" si="26"/>
        <v>1.2.3.2</v>
      </c>
      <c r="CC63" s="167" t="str">
        <f t="shared" si="27"/>
        <v>Установка приборов учета, класс напряжения 6 (10) кВ, всего, в том числе:</v>
      </c>
    </row>
    <row r="64" spans="1:81" s="135" customFormat="1" ht="25.5" hidden="1" outlineLevel="1" x14ac:dyDescent="0.2">
      <c r="A64" s="5" t="s">
        <v>160</v>
      </c>
      <c r="B64" s="6" t="s">
        <v>161</v>
      </c>
      <c r="C64" s="5" t="s">
        <v>82</v>
      </c>
      <c r="D64" s="315">
        <v>0</v>
      </c>
      <c r="E64" s="131" t="s">
        <v>83</v>
      </c>
      <c r="F64" s="168">
        <f t="shared" si="92"/>
        <v>0</v>
      </c>
      <c r="G64" s="128" t="s">
        <v>83</v>
      </c>
      <c r="H64" s="128" t="s">
        <v>83</v>
      </c>
      <c r="I64" s="169">
        <f t="shared" si="86"/>
        <v>0</v>
      </c>
      <c r="J64" s="169">
        <f t="shared" si="87"/>
        <v>0</v>
      </c>
      <c r="K64" s="299" t="s">
        <v>83</v>
      </c>
      <c r="L64" s="285" t="s">
        <v>83</v>
      </c>
      <c r="M64" s="170">
        <v>0</v>
      </c>
      <c r="N64" s="37">
        <v>0</v>
      </c>
      <c r="O64" s="37" t="s">
        <v>83</v>
      </c>
      <c r="P64" s="37">
        <v>0</v>
      </c>
      <c r="Q64" s="37">
        <v>0</v>
      </c>
      <c r="R64" s="64" t="s">
        <v>83</v>
      </c>
      <c r="S64" s="285" t="s">
        <v>83</v>
      </c>
      <c r="T64" s="170">
        <v>0</v>
      </c>
      <c r="U64" s="37">
        <v>0</v>
      </c>
      <c r="V64" s="37" t="s">
        <v>83</v>
      </c>
      <c r="W64" s="37">
        <v>0</v>
      </c>
      <c r="X64" s="37">
        <v>0</v>
      </c>
      <c r="Y64" s="286" t="s">
        <v>83</v>
      </c>
      <c r="Z64" s="285" t="s">
        <v>83</v>
      </c>
      <c r="AA64" s="341">
        <v>0</v>
      </c>
      <c r="AB64" s="37">
        <v>0</v>
      </c>
      <c r="AC64" s="37" t="s">
        <v>83</v>
      </c>
      <c r="AD64" s="37">
        <v>0</v>
      </c>
      <c r="AE64" s="37">
        <v>0</v>
      </c>
      <c r="AF64" s="286" t="s">
        <v>83</v>
      </c>
      <c r="AG64" s="285" t="s">
        <v>83</v>
      </c>
      <c r="AH64" s="341">
        <v>0</v>
      </c>
      <c r="AI64" s="37">
        <v>0</v>
      </c>
      <c r="AJ64" s="37" t="s">
        <v>83</v>
      </c>
      <c r="AK64" s="37">
        <v>0</v>
      </c>
      <c r="AL64" s="37">
        <v>0</v>
      </c>
      <c r="AM64" s="286" t="s">
        <v>83</v>
      </c>
      <c r="AN64" s="131" t="s">
        <v>83</v>
      </c>
      <c r="AO64" s="173">
        <f t="shared" si="100"/>
        <v>0</v>
      </c>
      <c r="AP64" s="171">
        <f t="shared" si="100"/>
        <v>0</v>
      </c>
      <c r="AQ64" s="128" t="s">
        <v>83</v>
      </c>
      <c r="AR64" s="171">
        <f t="shared" si="90"/>
        <v>0</v>
      </c>
      <c r="AS64" s="173">
        <f t="shared" si="91"/>
        <v>0</v>
      </c>
      <c r="AT64" s="247">
        <f t="shared" si="91"/>
        <v>0</v>
      </c>
      <c r="AU64" s="131" t="s">
        <v>83</v>
      </c>
      <c r="AV64" s="172">
        <v>0</v>
      </c>
      <c r="AW64" s="172">
        <v>0</v>
      </c>
      <c r="AX64" s="128" t="s">
        <v>83</v>
      </c>
      <c r="AY64" s="172">
        <v>0</v>
      </c>
      <c r="AZ64" s="172">
        <v>0</v>
      </c>
      <c r="BA64" s="259">
        <v>0</v>
      </c>
      <c r="BB64" s="131" t="s">
        <v>83</v>
      </c>
      <c r="BC64" s="172">
        <v>0</v>
      </c>
      <c r="BD64" s="172">
        <v>0</v>
      </c>
      <c r="BE64" s="128" t="s">
        <v>83</v>
      </c>
      <c r="BF64" s="172">
        <v>0</v>
      </c>
      <c r="BG64" s="172">
        <v>0</v>
      </c>
      <c r="BH64" s="271">
        <v>0</v>
      </c>
      <c r="BI64" s="131" t="s">
        <v>83</v>
      </c>
      <c r="BJ64" s="172">
        <v>0</v>
      </c>
      <c r="BK64" s="172">
        <v>0</v>
      </c>
      <c r="BL64" s="128" t="s">
        <v>83</v>
      </c>
      <c r="BM64" s="172">
        <v>0</v>
      </c>
      <c r="BN64" s="172">
        <v>0</v>
      </c>
      <c r="BO64" s="172">
        <v>0</v>
      </c>
      <c r="BP64" s="131" t="s">
        <v>83</v>
      </c>
      <c r="BQ64" s="172">
        <v>0</v>
      </c>
      <c r="BR64" s="172">
        <v>0</v>
      </c>
      <c r="BS64" s="128" t="s">
        <v>83</v>
      </c>
      <c r="BT64" s="172">
        <v>0</v>
      </c>
      <c r="BU64" s="172">
        <v>0</v>
      </c>
      <c r="BV64" s="259">
        <v>0</v>
      </c>
      <c r="BW64" s="132" t="s">
        <v>83</v>
      </c>
      <c r="BX64" s="128" t="s">
        <v>83</v>
      </c>
      <c r="BY64" s="174">
        <f t="shared" si="25"/>
        <v>0</v>
      </c>
      <c r="BZ64" s="134" t="s">
        <v>83</v>
      </c>
      <c r="CA64" s="189" t="s">
        <v>83</v>
      </c>
      <c r="CB64" s="166" t="str">
        <f t="shared" si="26"/>
        <v>1.2.3.3</v>
      </c>
      <c r="CC64" s="167" t="str">
        <f t="shared" si="27"/>
        <v>Установка приборов учета, класс напряжения 35 кВ, всего, в том числе:</v>
      </c>
    </row>
    <row r="65" spans="1:81" s="135" customFormat="1" ht="38.25" hidden="1" outlineLevel="1" x14ac:dyDescent="0.2">
      <c r="A65" s="5" t="s">
        <v>162</v>
      </c>
      <c r="B65" s="6" t="s">
        <v>163</v>
      </c>
      <c r="C65" s="5" t="s">
        <v>82</v>
      </c>
      <c r="D65" s="315">
        <v>0</v>
      </c>
      <c r="E65" s="131" t="s">
        <v>83</v>
      </c>
      <c r="F65" s="168">
        <f t="shared" si="92"/>
        <v>0</v>
      </c>
      <c r="G65" s="128" t="s">
        <v>83</v>
      </c>
      <c r="H65" s="128" t="s">
        <v>83</v>
      </c>
      <c r="I65" s="169">
        <f t="shared" si="86"/>
        <v>0</v>
      </c>
      <c r="J65" s="169">
        <f t="shared" si="87"/>
        <v>0</v>
      </c>
      <c r="K65" s="299" t="s">
        <v>83</v>
      </c>
      <c r="L65" s="285" t="s">
        <v>83</v>
      </c>
      <c r="M65" s="170">
        <v>0</v>
      </c>
      <c r="N65" s="37">
        <v>0</v>
      </c>
      <c r="O65" s="37" t="s">
        <v>83</v>
      </c>
      <c r="P65" s="37">
        <v>0</v>
      </c>
      <c r="Q65" s="37">
        <v>0</v>
      </c>
      <c r="R65" s="64" t="s">
        <v>83</v>
      </c>
      <c r="S65" s="285" t="s">
        <v>83</v>
      </c>
      <c r="T65" s="170">
        <v>0</v>
      </c>
      <c r="U65" s="37">
        <v>0</v>
      </c>
      <c r="V65" s="37" t="s">
        <v>83</v>
      </c>
      <c r="W65" s="37">
        <v>0</v>
      </c>
      <c r="X65" s="37">
        <v>0</v>
      </c>
      <c r="Y65" s="286" t="s">
        <v>83</v>
      </c>
      <c r="Z65" s="285" t="s">
        <v>83</v>
      </c>
      <c r="AA65" s="341">
        <v>0</v>
      </c>
      <c r="AB65" s="37">
        <v>0</v>
      </c>
      <c r="AC65" s="37" t="s">
        <v>83</v>
      </c>
      <c r="AD65" s="37">
        <v>0</v>
      </c>
      <c r="AE65" s="37">
        <v>0</v>
      </c>
      <c r="AF65" s="286" t="s">
        <v>83</v>
      </c>
      <c r="AG65" s="285" t="s">
        <v>83</v>
      </c>
      <c r="AH65" s="341">
        <v>0</v>
      </c>
      <c r="AI65" s="37">
        <v>0</v>
      </c>
      <c r="AJ65" s="37" t="s">
        <v>83</v>
      </c>
      <c r="AK65" s="37">
        <v>0</v>
      </c>
      <c r="AL65" s="37">
        <v>0</v>
      </c>
      <c r="AM65" s="286" t="s">
        <v>83</v>
      </c>
      <c r="AN65" s="131" t="s">
        <v>83</v>
      </c>
      <c r="AO65" s="173">
        <f t="shared" si="100"/>
        <v>0</v>
      </c>
      <c r="AP65" s="171">
        <f t="shared" si="100"/>
        <v>0</v>
      </c>
      <c r="AQ65" s="128" t="s">
        <v>83</v>
      </c>
      <c r="AR65" s="171">
        <f t="shared" si="90"/>
        <v>0</v>
      </c>
      <c r="AS65" s="173">
        <f t="shared" si="91"/>
        <v>0</v>
      </c>
      <c r="AT65" s="247">
        <f t="shared" si="91"/>
        <v>0</v>
      </c>
      <c r="AU65" s="131" t="s">
        <v>83</v>
      </c>
      <c r="AV65" s="172">
        <v>0</v>
      </c>
      <c r="AW65" s="172">
        <v>0</v>
      </c>
      <c r="AX65" s="128" t="s">
        <v>83</v>
      </c>
      <c r="AY65" s="172">
        <v>0</v>
      </c>
      <c r="AZ65" s="172">
        <v>0</v>
      </c>
      <c r="BA65" s="259">
        <v>0</v>
      </c>
      <c r="BB65" s="131" t="s">
        <v>83</v>
      </c>
      <c r="BC65" s="172">
        <v>0</v>
      </c>
      <c r="BD65" s="172">
        <v>0</v>
      </c>
      <c r="BE65" s="128" t="s">
        <v>83</v>
      </c>
      <c r="BF65" s="172">
        <v>0</v>
      </c>
      <c r="BG65" s="172">
        <v>0</v>
      </c>
      <c r="BH65" s="271">
        <v>0</v>
      </c>
      <c r="BI65" s="131" t="s">
        <v>83</v>
      </c>
      <c r="BJ65" s="172">
        <v>0</v>
      </c>
      <c r="BK65" s="172">
        <v>0</v>
      </c>
      <c r="BL65" s="128" t="s">
        <v>83</v>
      </c>
      <c r="BM65" s="172">
        <v>0</v>
      </c>
      <c r="BN65" s="172">
        <v>0</v>
      </c>
      <c r="BO65" s="172">
        <v>0</v>
      </c>
      <c r="BP65" s="131" t="s">
        <v>83</v>
      </c>
      <c r="BQ65" s="172">
        <v>0</v>
      </c>
      <c r="BR65" s="172">
        <v>0</v>
      </c>
      <c r="BS65" s="128" t="s">
        <v>83</v>
      </c>
      <c r="BT65" s="172">
        <v>0</v>
      </c>
      <c r="BU65" s="172">
        <v>0</v>
      </c>
      <c r="BV65" s="259">
        <v>0</v>
      </c>
      <c r="BW65" s="132" t="s">
        <v>83</v>
      </c>
      <c r="BX65" s="128" t="s">
        <v>83</v>
      </c>
      <c r="BY65" s="174">
        <f t="shared" si="25"/>
        <v>0</v>
      </c>
      <c r="BZ65" s="134" t="s">
        <v>83</v>
      </c>
      <c r="CA65" s="189" t="s">
        <v>83</v>
      </c>
      <c r="CB65" s="166" t="str">
        <f t="shared" si="26"/>
        <v>1.2.3.4</v>
      </c>
      <c r="CC65" s="167" t="str">
        <f t="shared" si="27"/>
        <v>Установка приборов учета, класс напряжения 110 кВ и выше, всего, в том числе:</v>
      </c>
    </row>
    <row r="66" spans="1:81" s="147" customFormat="1" ht="51" collapsed="1" x14ac:dyDescent="0.2">
      <c r="A66" s="25" t="s">
        <v>164</v>
      </c>
      <c r="B66" s="34" t="s">
        <v>165</v>
      </c>
      <c r="C66" s="25" t="s">
        <v>82</v>
      </c>
      <c r="D66" s="312">
        <f>D67</f>
        <v>0</v>
      </c>
      <c r="E66" s="144" t="s">
        <v>83</v>
      </c>
      <c r="F66" s="122">
        <f t="shared" si="92"/>
        <v>3.8460000000000001</v>
      </c>
      <c r="G66" s="141" t="s">
        <v>83</v>
      </c>
      <c r="H66" s="141" t="s">
        <v>83</v>
      </c>
      <c r="I66" s="45">
        <f t="shared" si="86"/>
        <v>0</v>
      </c>
      <c r="J66" s="45">
        <f t="shared" si="87"/>
        <v>0</v>
      </c>
      <c r="K66" s="303" t="s">
        <v>83</v>
      </c>
      <c r="L66" s="291" t="s">
        <v>83</v>
      </c>
      <c r="M66" s="121">
        <f>M67</f>
        <v>0</v>
      </c>
      <c r="N66" s="142" t="s">
        <v>83</v>
      </c>
      <c r="O66" s="142" t="s">
        <v>83</v>
      </c>
      <c r="P66" s="142">
        <v>0</v>
      </c>
      <c r="Q66" s="142">
        <v>0</v>
      </c>
      <c r="R66" s="143" t="s">
        <v>83</v>
      </c>
      <c r="S66" s="291" t="s">
        <v>83</v>
      </c>
      <c r="T66" s="121">
        <v>0</v>
      </c>
      <c r="U66" s="142" t="s">
        <v>83</v>
      </c>
      <c r="V66" s="142" t="s">
        <v>83</v>
      </c>
      <c r="W66" s="142">
        <v>0</v>
      </c>
      <c r="X66" s="142">
        <v>0</v>
      </c>
      <c r="Y66" s="292" t="s">
        <v>83</v>
      </c>
      <c r="Z66" s="291" t="s">
        <v>83</v>
      </c>
      <c r="AA66" s="342">
        <f t="shared" ref="AA66" si="103">AA67</f>
        <v>2.2999999999999998</v>
      </c>
      <c r="AB66" s="142" t="s">
        <v>83</v>
      </c>
      <c r="AC66" s="142" t="s">
        <v>83</v>
      </c>
      <c r="AD66" s="142">
        <v>0</v>
      </c>
      <c r="AE66" s="142">
        <v>0</v>
      </c>
      <c r="AF66" s="292" t="s">
        <v>83</v>
      </c>
      <c r="AG66" s="291" t="s">
        <v>83</v>
      </c>
      <c r="AH66" s="342">
        <f t="shared" ref="AH66" si="104">AH67</f>
        <v>1.546</v>
      </c>
      <c r="AI66" s="142">
        <v>0</v>
      </c>
      <c r="AJ66" s="142" t="s">
        <v>83</v>
      </c>
      <c r="AK66" s="142">
        <v>0</v>
      </c>
      <c r="AL66" s="142">
        <v>0</v>
      </c>
      <c r="AM66" s="292" t="s">
        <v>83</v>
      </c>
      <c r="AN66" s="144" t="s">
        <v>83</v>
      </c>
      <c r="AO66" s="122">
        <f t="shared" si="100"/>
        <v>0.97764799999999996</v>
      </c>
      <c r="AP66" s="45">
        <f t="shared" si="100"/>
        <v>0</v>
      </c>
      <c r="AQ66" s="141" t="s">
        <v>83</v>
      </c>
      <c r="AR66" s="45">
        <f t="shared" si="90"/>
        <v>0</v>
      </c>
      <c r="AS66" s="122">
        <f t="shared" si="91"/>
        <v>0</v>
      </c>
      <c r="AT66" s="246">
        <f t="shared" si="91"/>
        <v>0</v>
      </c>
      <c r="AU66" s="144" t="s">
        <v>83</v>
      </c>
      <c r="AV66" s="121">
        <f>AV67</f>
        <v>0</v>
      </c>
      <c r="AW66" s="121">
        <f>AW67</f>
        <v>0</v>
      </c>
      <c r="AX66" s="141" t="s">
        <v>83</v>
      </c>
      <c r="AY66" s="121">
        <f>AY67</f>
        <v>0</v>
      </c>
      <c r="AZ66" s="121">
        <f>AZ67</f>
        <v>0</v>
      </c>
      <c r="BA66" s="256">
        <f>BA67</f>
        <v>0</v>
      </c>
      <c r="BB66" s="144" t="s">
        <v>83</v>
      </c>
      <c r="BC66" s="121">
        <f>BC67</f>
        <v>0</v>
      </c>
      <c r="BD66" s="121">
        <f>BD67</f>
        <v>0</v>
      </c>
      <c r="BE66" s="141" t="s">
        <v>83</v>
      </c>
      <c r="BF66" s="121">
        <f>BF67</f>
        <v>0</v>
      </c>
      <c r="BG66" s="121">
        <f>BG67</f>
        <v>0</v>
      </c>
      <c r="BH66" s="268">
        <f>BH67</f>
        <v>0</v>
      </c>
      <c r="BI66" s="144" t="s">
        <v>83</v>
      </c>
      <c r="BJ66" s="121">
        <f>BJ67</f>
        <v>0.97764799999999996</v>
      </c>
      <c r="BK66" s="121">
        <f>BK67</f>
        <v>0</v>
      </c>
      <c r="BL66" s="141" t="s">
        <v>83</v>
      </c>
      <c r="BM66" s="121">
        <f>BM67</f>
        <v>0</v>
      </c>
      <c r="BN66" s="121">
        <f>BN67</f>
        <v>0</v>
      </c>
      <c r="BO66" s="121">
        <f>BO67</f>
        <v>0</v>
      </c>
      <c r="BP66" s="144" t="s">
        <v>83</v>
      </c>
      <c r="BQ66" s="121">
        <f>BQ67</f>
        <v>0</v>
      </c>
      <c r="BR66" s="121">
        <f>BR67</f>
        <v>0</v>
      </c>
      <c r="BS66" s="141" t="s">
        <v>83</v>
      </c>
      <c r="BT66" s="121">
        <f>BT67</f>
        <v>0</v>
      </c>
      <c r="BU66" s="121">
        <f>BU67</f>
        <v>0</v>
      </c>
      <c r="BV66" s="256">
        <f>BV67</f>
        <v>0</v>
      </c>
      <c r="BW66" s="145" t="s">
        <v>83</v>
      </c>
      <c r="BX66" s="141" t="s">
        <v>83</v>
      </c>
      <c r="BY66" s="179">
        <f t="shared" si="25"/>
        <v>2.8683520000000002</v>
      </c>
      <c r="BZ66" s="146" t="s">
        <v>83</v>
      </c>
      <c r="CA66" s="192" t="s">
        <v>83</v>
      </c>
      <c r="CB66" s="166" t="str">
        <f t="shared" si="26"/>
        <v>1.2.3.5</v>
      </c>
      <c r="CC66" s="167" t="str">
        <f t="shared" si="27"/>
        <v>Включение приборов учета в систему сбора и передачи данных, класс напряжения 0,22 (0,4) кВ, всего, в том числе:</v>
      </c>
    </row>
    <row r="67" spans="1:81" s="135" customFormat="1" ht="38.25" x14ac:dyDescent="0.2">
      <c r="A67" s="21" t="s">
        <v>166</v>
      </c>
      <c r="B67" s="236" t="s">
        <v>201</v>
      </c>
      <c r="C67" s="237" t="s">
        <v>167</v>
      </c>
      <c r="D67" s="311">
        <f>SUM(D68:D70)</f>
        <v>0</v>
      </c>
      <c r="E67" s="131" t="s">
        <v>83</v>
      </c>
      <c r="F67" s="118">
        <f t="shared" si="92"/>
        <v>3.8460000000000001</v>
      </c>
      <c r="G67" s="128" t="s">
        <v>83</v>
      </c>
      <c r="H67" s="128" t="s">
        <v>83</v>
      </c>
      <c r="I67" s="8">
        <f t="shared" si="86"/>
        <v>0</v>
      </c>
      <c r="J67" s="8">
        <f t="shared" si="87"/>
        <v>0</v>
      </c>
      <c r="K67" s="299" t="s">
        <v>83</v>
      </c>
      <c r="L67" s="285" t="s">
        <v>83</v>
      </c>
      <c r="M67" s="24">
        <f>SUM(M68:M70)</f>
        <v>0</v>
      </c>
      <c r="N67" s="37" t="s">
        <v>83</v>
      </c>
      <c r="O67" s="37" t="s">
        <v>83</v>
      </c>
      <c r="P67" s="24">
        <f>SUM(P68:P70)</f>
        <v>0</v>
      </c>
      <c r="Q67" s="37">
        <v>0</v>
      </c>
      <c r="R67" s="64" t="s">
        <v>83</v>
      </c>
      <c r="S67" s="285" t="s">
        <v>83</v>
      </c>
      <c r="T67" s="24">
        <f>SUM(T68:T70)</f>
        <v>0</v>
      </c>
      <c r="U67" s="37" t="s">
        <v>83</v>
      </c>
      <c r="V67" s="37" t="s">
        <v>83</v>
      </c>
      <c r="W67" s="24">
        <f>SUM(W68:W70)</f>
        <v>0</v>
      </c>
      <c r="X67" s="24">
        <f>SUM(X68:X70)</f>
        <v>0</v>
      </c>
      <c r="Y67" s="286" t="s">
        <v>83</v>
      </c>
      <c r="Z67" s="285" t="s">
        <v>83</v>
      </c>
      <c r="AA67" s="341">
        <f t="shared" ref="AA67" si="105">SUM(AA68:AA70)</f>
        <v>2.2999999999999998</v>
      </c>
      <c r="AB67" s="37" t="s">
        <v>83</v>
      </c>
      <c r="AC67" s="37" t="s">
        <v>83</v>
      </c>
      <c r="AD67" s="24">
        <f>SUM(AD68:AD70)</f>
        <v>0</v>
      </c>
      <c r="AE67" s="24">
        <f>SUM(AE68:AE70)</f>
        <v>0</v>
      </c>
      <c r="AF67" s="286" t="s">
        <v>83</v>
      </c>
      <c r="AG67" s="285" t="s">
        <v>83</v>
      </c>
      <c r="AH67" s="341">
        <f t="shared" ref="AH67" si="106">SUM(AH68:AH70)</f>
        <v>1.546</v>
      </c>
      <c r="AI67" s="37">
        <v>0</v>
      </c>
      <c r="AJ67" s="37" t="s">
        <v>83</v>
      </c>
      <c r="AK67" s="37">
        <v>0</v>
      </c>
      <c r="AL67" s="37">
        <v>0</v>
      </c>
      <c r="AM67" s="286" t="s">
        <v>83</v>
      </c>
      <c r="AN67" s="131" t="s">
        <v>83</v>
      </c>
      <c r="AO67" s="55">
        <f>AV67+BC67+BJ67+BQ67</f>
        <v>0.97764799999999996</v>
      </c>
      <c r="AP67" s="40">
        <f t="shared" si="100"/>
        <v>0</v>
      </c>
      <c r="AQ67" s="128" t="s">
        <v>83</v>
      </c>
      <c r="AR67" s="40">
        <f t="shared" si="90"/>
        <v>0</v>
      </c>
      <c r="AS67" s="55">
        <f t="shared" si="91"/>
        <v>0</v>
      </c>
      <c r="AT67" s="241">
        <f t="shared" si="91"/>
        <v>0</v>
      </c>
      <c r="AU67" s="131" t="s">
        <v>83</v>
      </c>
      <c r="AV67" s="127">
        <f>SUM(AV68:AV70)</f>
        <v>0</v>
      </c>
      <c r="AW67" s="127">
        <f>SUM(AW68:AW70)</f>
        <v>0</v>
      </c>
      <c r="AX67" s="128" t="s">
        <v>83</v>
      </c>
      <c r="AY67" s="127">
        <f>SUM(AY68:AY70)</f>
        <v>0</v>
      </c>
      <c r="AZ67" s="127">
        <f>SUM(AZ68:AZ70)</f>
        <v>0</v>
      </c>
      <c r="BA67" s="254">
        <f>SUM(BA68:BA70)</f>
        <v>0</v>
      </c>
      <c r="BB67" s="131" t="s">
        <v>83</v>
      </c>
      <c r="BC67" s="127">
        <v>0</v>
      </c>
      <c r="BD67" s="127">
        <v>0</v>
      </c>
      <c r="BE67" s="128" t="s">
        <v>83</v>
      </c>
      <c r="BF67" s="127">
        <v>0</v>
      </c>
      <c r="BG67" s="127">
        <v>0</v>
      </c>
      <c r="BH67" s="266">
        <v>0</v>
      </c>
      <c r="BI67" s="131" t="s">
        <v>83</v>
      </c>
      <c r="BJ67" s="127">
        <v>0.97764799999999996</v>
      </c>
      <c r="BK67" s="127">
        <v>0</v>
      </c>
      <c r="BL67" s="128" t="s">
        <v>83</v>
      </c>
      <c r="BM67" s="127">
        <v>0</v>
      </c>
      <c r="BN67" s="127">
        <v>0</v>
      </c>
      <c r="BO67" s="127">
        <v>0</v>
      </c>
      <c r="BP67" s="131" t="s">
        <v>83</v>
      </c>
      <c r="BQ67" s="127">
        <v>0</v>
      </c>
      <c r="BR67" s="127">
        <v>0</v>
      </c>
      <c r="BS67" s="128" t="s">
        <v>83</v>
      </c>
      <c r="BT67" s="127">
        <v>0</v>
      </c>
      <c r="BU67" s="127">
        <v>0</v>
      </c>
      <c r="BV67" s="254">
        <v>0</v>
      </c>
      <c r="BW67" s="132" t="s">
        <v>83</v>
      </c>
      <c r="BX67" s="128" t="s">
        <v>83</v>
      </c>
      <c r="BY67" s="174">
        <f t="shared" si="25"/>
        <v>2.8683520000000002</v>
      </c>
      <c r="BZ67" s="134" t="s">
        <v>83</v>
      </c>
      <c r="CA67" s="189" t="s">
        <v>83</v>
      </c>
      <c r="CB67" s="166" t="str">
        <f t="shared" si="26"/>
        <v>1.2.3.5.1</v>
      </c>
      <c r="CC67" s="167" t="str">
        <f t="shared" si="27"/>
        <v>Работы по установке узлов учета (выполнение 522ФЗ) с учетом внедрения АСКУЭ , в том числе:</v>
      </c>
    </row>
    <row r="68" spans="1:81" s="135" customFormat="1" ht="23.25" customHeight="1" x14ac:dyDescent="0.2">
      <c r="A68" s="100" t="s">
        <v>202</v>
      </c>
      <c r="B68" s="238" t="s">
        <v>203</v>
      </c>
      <c r="C68" s="31" t="str">
        <f>C67</f>
        <v>G-1.2.3.5.1</v>
      </c>
      <c r="D68" s="311">
        <v>0</v>
      </c>
      <c r="E68" s="131" t="s">
        <v>83</v>
      </c>
      <c r="F68" s="118">
        <f t="shared" ref="F68:F70" si="107">M68+T68+AA68+AH68</f>
        <v>3.1669999999999998</v>
      </c>
      <c r="G68" s="56">
        <f t="shared" ref="G68:G70" si="108">N68+U68+AB68+AI68</f>
        <v>0</v>
      </c>
      <c r="H68" s="128" t="s">
        <v>83</v>
      </c>
      <c r="I68" s="56">
        <f t="shared" ref="I68:I70" si="109">P68+W68+AD68+AK68</f>
        <v>0</v>
      </c>
      <c r="J68" s="56">
        <f t="shared" ref="J68:J70" si="110">Q68+X68+AE68+AL68</f>
        <v>0</v>
      </c>
      <c r="K68" s="299" t="s">
        <v>83</v>
      </c>
      <c r="L68" s="305" t="s">
        <v>83</v>
      </c>
      <c r="M68" s="124">
        <v>0</v>
      </c>
      <c r="N68" s="129">
        <v>0</v>
      </c>
      <c r="O68" s="129" t="s">
        <v>83</v>
      </c>
      <c r="P68" s="129">
        <v>0</v>
      </c>
      <c r="Q68" s="129">
        <v>0</v>
      </c>
      <c r="R68" s="227" t="s">
        <v>83</v>
      </c>
      <c r="S68" s="305" t="s">
        <v>83</v>
      </c>
      <c r="T68" s="124">
        <v>0</v>
      </c>
      <c r="U68" s="129">
        <v>0</v>
      </c>
      <c r="V68" s="129" t="s">
        <v>83</v>
      </c>
      <c r="W68" s="129">
        <v>0</v>
      </c>
      <c r="X68" s="129">
        <v>0</v>
      </c>
      <c r="Y68" s="306" t="s">
        <v>83</v>
      </c>
      <c r="Z68" s="305" t="s">
        <v>83</v>
      </c>
      <c r="AA68" s="341">
        <f>2.3</f>
        <v>2.2999999999999998</v>
      </c>
      <c r="AB68" s="129">
        <v>0</v>
      </c>
      <c r="AC68" s="129" t="s">
        <v>83</v>
      </c>
      <c r="AD68" s="129">
        <v>0</v>
      </c>
      <c r="AE68" s="129">
        <v>0</v>
      </c>
      <c r="AF68" s="306" t="s">
        <v>83</v>
      </c>
      <c r="AG68" s="285" t="s">
        <v>83</v>
      </c>
      <c r="AH68" s="341">
        <f>3.167-AA68</f>
        <v>0.86699999999999999</v>
      </c>
      <c r="AI68" s="37">
        <v>0</v>
      </c>
      <c r="AJ68" s="37" t="s">
        <v>83</v>
      </c>
      <c r="AK68" s="37">
        <v>0</v>
      </c>
      <c r="AL68" s="37">
        <v>0</v>
      </c>
      <c r="AM68" s="286" t="s">
        <v>83</v>
      </c>
      <c r="AN68" s="131" t="s">
        <v>83</v>
      </c>
      <c r="AO68" s="55">
        <f t="shared" ref="AO68:AP70" si="111">AV68+BC68+BJ68+BQ563</f>
        <v>0</v>
      </c>
      <c r="AP68" s="40">
        <f t="shared" si="111"/>
        <v>0</v>
      </c>
      <c r="AQ68" s="134" t="s">
        <v>83</v>
      </c>
      <c r="AR68" s="53">
        <f t="shared" ref="AR68:AR70" si="112">AY68+BF68+BM68+BT68</f>
        <v>0</v>
      </c>
      <c r="AS68" s="55">
        <f t="shared" ref="AS68:AS70" si="113">AZ68+BG68+BN68+BU68</f>
        <v>0</v>
      </c>
      <c r="AT68" s="241">
        <f t="shared" ref="AT68:AT70" si="114">BA68+BH68+BO68+BV68</f>
        <v>0</v>
      </c>
      <c r="AU68" s="131" t="s">
        <v>83</v>
      </c>
      <c r="AV68" s="127">
        <v>0</v>
      </c>
      <c r="AW68" s="127">
        <v>0</v>
      </c>
      <c r="AX68" s="128" t="s">
        <v>83</v>
      </c>
      <c r="AY68" s="127">
        <v>0</v>
      </c>
      <c r="AZ68" s="127">
        <v>0</v>
      </c>
      <c r="BA68" s="254">
        <v>0</v>
      </c>
      <c r="BB68" s="131" t="s">
        <v>83</v>
      </c>
      <c r="BC68" s="127">
        <v>0</v>
      </c>
      <c r="BD68" s="127">
        <v>0</v>
      </c>
      <c r="BE68" s="128" t="s">
        <v>83</v>
      </c>
      <c r="BF68" s="127">
        <v>0</v>
      </c>
      <c r="BG68" s="127">
        <v>0</v>
      </c>
      <c r="BH68" s="266">
        <v>0</v>
      </c>
      <c r="BI68" s="131" t="s">
        <v>83</v>
      </c>
      <c r="BJ68" s="127">
        <v>0</v>
      </c>
      <c r="BK68" s="127">
        <v>0</v>
      </c>
      <c r="BL68" s="128" t="s">
        <v>83</v>
      </c>
      <c r="BM68" s="127">
        <v>0</v>
      </c>
      <c r="BN68" s="127">
        <v>0</v>
      </c>
      <c r="BO68" s="127">
        <v>0</v>
      </c>
      <c r="BP68" s="131" t="s">
        <v>83</v>
      </c>
      <c r="BQ68" s="127">
        <v>0</v>
      </c>
      <c r="BR68" s="127">
        <v>0</v>
      </c>
      <c r="BS68" s="128" t="s">
        <v>83</v>
      </c>
      <c r="BT68" s="127">
        <v>0</v>
      </c>
      <c r="BU68" s="127">
        <v>0</v>
      </c>
      <c r="BV68" s="254">
        <v>0</v>
      </c>
      <c r="BW68" s="132" t="s">
        <v>83</v>
      </c>
      <c r="BX68" s="128" t="s">
        <v>83</v>
      </c>
      <c r="BY68" s="174">
        <f t="shared" ref="BY68:BY70" si="115">F68-AO68</f>
        <v>3.1669999999999998</v>
      </c>
      <c r="BZ68" s="133" t="s">
        <v>83</v>
      </c>
      <c r="CA68" s="196" t="s">
        <v>83</v>
      </c>
      <c r="CB68" s="166"/>
      <c r="CC68" s="167"/>
    </row>
    <row r="69" spans="1:81" s="135" customFormat="1" ht="23.25" customHeight="1" x14ac:dyDescent="0.2">
      <c r="A69" s="100" t="s">
        <v>204</v>
      </c>
      <c r="B69" s="238" t="s">
        <v>205</v>
      </c>
      <c r="C69" s="31" t="str">
        <f>C67</f>
        <v>G-1.2.3.5.1</v>
      </c>
      <c r="D69" s="311">
        <v>0</v>
      </c>
      <c r="E69" s="131" t="s">
        <v>83</v>
      </c>
      <c r="F69" s="118">
        <f t="shared" si="107"/>
        <v>0.55800000000000005</v>
      </c>
      <c r="G69" s="56">
        <f t="shared" si="108"/>
        <v>0</v>
      </c>
      <c r="H69" s="128" t="s">
        <v>83</v>
      </c>
      <c r="I69" s="56">
        <f t="shared" si="109"/>
        <v>0</v>
      </c>
      <c r="J69" s="56">
        <f t="shared" si="110"/>
        <v>0</v>
      </c>
      <c r="K69" s="299" t="s">
        <v>83</v>
      </c>
      <c r="L69" s="305" t="s">
        <v>83</v>
      </c>
      <c r="M69" s="124">
        <v>0</v>
      </c>
      <c r="N69" s="129">
        <v>0</v>
      </c>
      <c r="O69" s="129" t="s">
        <v>83</v>
      </c>
      <c r="P69" s="129">
        <v>0</v>
      </c>
      <c r="Q69" s="129">
        <v>0</v>
      </c>
      <c r="R69" s="227" t="s">
        <v>83</v>
      </c>
      <c r="S69" s="305" t="s">
        <v>83</v>
      </c>
      <c r="T69" s="124">
        <v>0</v>
      </c>
      <c r="U69" s="129">
        <v>0</v>
      </c>
      <c r="V69" s="129" t="s">
        <v>83</v>
      </c>
      <c r="W69" s="129">
        <v>0</v>
      </c>
      <c r="X69" s="129">
        <v>0</v>
      </c>
      <c r="Y69" s="306" t="s">
        <v>83</v>
      </c>
      <c r="Z69" s="305" t="s">
        <v>83</v>
      </c>
      <c r="AA69" s="341">
        <v>0</v>
      </c>
      <c r="AB69" s="129">
        <v>0</v>
      </c>
      <c r="AC69" s="129" t="s">
        <v>83</v>
      </c>
      <c r="AD69" s="129">
        <v>0</v>
      </c>
      <c r="AE69" s="129">
        <v>0</v>
      </c>
      <c r="AF69" s="306" t="s">
        <v>83</v>
      </c>
      <c r="AG69" s="285" t="s">
        <v>83</v>
      </c>
      <c r="AH69" s="341">
        <f>0.558</f>
        <v>0.55800000000000005</v>
      </c>
      <c r="AI69" s="37">
        <v>0</v>
      </c>
      <c r="AJ69" s="37" t="s">
        <v>83</v>
      </c>
      <c r="AK69" s="37">
        <v>0</v>
      </c>
      <c r="AL69" s="37">
        <v>0</v>
      </c>
      <c r="AM69" s="286" t="s">
        <v>83</v>
      </c>
      <c r="AN69" s="131" t="s">
        <v>83</v>
      </c>
      <c r="AO69" s="55">
        <f t="shared" si="111"/>
        <v>0</v>
      </c>
      <c r="AP69" s="40">
        <f t="shared" si="111"/>
        <v>0</v>
      </c>
      <c r="AQ69" s="134" t="s">
        <v>83</v>
      </c>
      <c r="AR69" s="53">
        <f t="shared" si="112"/>
        <v>0</v>
      </c>
      <c r="AS69" s="55">
        <f t="shared" si="113"/>
        <v>0</v>
      </c>
      <c r="AT69" s="241">
        <f t="shared" si="114"/>
        <v>0</v>
      </c>
      <c r="AU69" s="131" t="s">
        <v>83</v>
      </c>
      <c r="AV69" s="127">
        <v>0</v>
      </c>
      <c r="AW69" s="127">
        <v>0</v>
      </c>
      <c r="AX69" s="128" t="s">
        <v>83</v>
      </c>
      <c r="AY69" s="127">
        <v>0</v>
      </c>
      <c r="AZ69" s="127">
        <v>0</v>
      </c>
      <c r="BA69" s="254">
        <v>0</v>
      </c>
      <c r="BB69" s="131" t="s">
        <v>83</v>
      </c>
      <c r="BC69" s="127">
        <v>0</v>
      </c>
      <c r="BD69" s="127">
        <v>0</v>
      </c>
      <c r="BE69" s="128" t="s">
        <v>83</v>
      </c>
      <c r="BF69" s="127">
        <v>0</v>
      </c>
      <c r="BG69" s="127">
        <v>0</v>
      </c>
      <c r="BH69" s="266">
        <v>0</v>
      </c>
      <c r="BI69" s="131" t="s">
        <v>83</v>
      </c>
      <c r="BJ69" s="127">
        <v>0</v>
      </c>
      <c r="BK69" s="127">
        <v>0</v>
      </c>
      <c r="BL69" s="128" t="s">
        <v>83</v>
      </c>
      <c r="BM69" s="127">
        <v>0</v>
      </c>
      <c r="BN69" s="127">
        <v>0</v>
      </c>
      <c r="BO69" s="127">
        <v>0</v>
      </c>
      <c r="BP69" s="131" t="s">
        <v>83</v>
      </c>
      <c r="BQ69" s="127">
        <v>0</v>
      </c>
      <c r="BR69" s="127">
        <v>0</v>
      </c>
      <c r="BS69" s="128" t="s">
        <v>83</v>
      </c>
      <c r="BT69" s="127">
        <v>0</v>
      </c>
      <c r="BU69" s="127">
        <v>0</v>
      </c>
      <c r="BV69" s="254">
        <v>0</v>
      </c>
      <c r="BW69" s="132" t="s">
        <v>83</v>
      </c>
      <c r="BX69" s="128" t="s">
        <v>83</v>
      </c>
      <c r="BY69" s="174">
        <f t="shared" si="115"/>
        <v>0.55800000000000005</v>
      </c>
      <c r="BZ69" s="133" t="s">
        <v>83</v>
      </c>
      <c r="CA69" s="196" t="s">
        <v>83</v>
      </c>
      <c r="CB69" s="166"/>
      <c r="CC69" s="167"/>
    </row>
    <row r="70" spans="1:81" s="135" customFormat="1" ht="38.25" x14ac:dyDescent="0.2">
      <c r="A70" s="100" t="s">
        <v>206</v>
      </c>
      <c r="B70" s="238" t="s">
        <v>207</v>
      </c>
      <c r="C70" s="31" t="str">
        <f>C67</f>
        <v>G-1.2.3.5.1</v>
      </c>
      <c r="D70" s="311">
        <v>0</v>
      </c>
      <c r="E70" s="131" t="s">
        <v>83</v>
      </c>
      <c r="F70" s="118">
        <f t="shared" si="107"/>
        <v>0.121</v>
      </c>
      <c r="G70" s="56">
        <f t="shared" si="108"/>
        <v>0</v>
      </c>
      <c r="H70" s="128" t="s">
        <v>83</v>
      </c>
      <c r="I70" s="56">
        <f t="shared" si="109"/>
        <v>0</v>
      </c>
      <c r="J70" s="56">
        <f t="shared" si="110"/>
        <v>0</v>
      </c>
      <c r="K70" s="299" t="s">
        <v>83</v>
      </c>
      <c r="L70" s="305" t="s">
        <v>83</v>
      </c>
      <c r="M70" s="124">
        <v>0</v>
      </c>
      <c r="N70" s="129">
        <v>0</v>
      </c>
      <c r="O70" s="129" t="s">
        <v>83</v>
      </c>
      <c r="P70" s="129">
        <v>0</v>
      </c>
      <c r="Q70" s="129">
        <v>0</v>
      </c>
      <c r="R70" s="227" t="s">
        <v>83</v>
      </c>
      <c r="S70" s="305" t="s">
        <v>83</v>
      </c>
      <c r="T70" s="124">
        <v>0</v>
      </c>
      <c r="U70" s="129">
        <v>0</v>
      </c>
      <c r="V70" s="129" t="s">
        <v>83</v>
      </c>
      <c r="W70" s="129">
        <v>0</v>
      </c>
      <c r="X70" s="129">
        <v>0</v>
      </c>
      <c r="Y70" s="306" t="s">
        <v>83</v>
      </c>
      <c r="Z70" s="305" t="s">
        <v>83</v>
      </c>
      <c r="AA70" s="341">
        <v>0</v>
      </c>
      <c r="AB70" s="129">
        <v>0</v>
      </c>
      <c r="AC70" s="129" t="s">
        <v>83</v>
      </c>
      <c r="AD70" s="129">
        <v>0</v>
      </c>
      <c r="AE70" s="129">
        <v>0</v>
      </c>
      <c r="AF70" s="306" t="s">
        <v>83</v>
      </c>
      <c r="AG70" s="285" t="s">
        <v>83</v>
      </c>
      <c r="AH70" s="341">
        <f>0.121</f>
        <v>0.121</v>
      </c>
      <c r="AI70" s="37">
        <v>0</v>
      </c>
      <c r="AJ70" s="37" t="s">
        <v>83</v>
      </c>
      <c r="AK70" s="37">
        <v>0</v>
      </c>
      <c r="AL70" s="37">
        <v>0</v>
      </c>
      <c r="AM70" s="286" t="s">
        <v>83</v>
      </c>
      <c r="AN70" s="131" t="s">
        <v>83</v>
      </c>
      <c r="AO70" s="55">
        <f t="shared" si="111"/>
        <v>0</v>
      </c>
      <c r="AP70" s="40">
        <f t="shared" si="111"/>
        <v>0</v>
      </c>
      <c r="AQ70" s="134" t="s">
        <v>83</v>
      </c>
      <c r="AR70" s="53">
        <f t="shared" si="112"/>
        <v>0</v>
      </c>
      <c r="AS70" s="55">
        <f t="shared" si="113"/>
        <v>0</v>
      </c>
      <c r="AT70" s="241">
        <f t="shared" si="114"/>
        <v>0</v>
      </c>
      <c r="AU70" s="131" t="s">
        <v>83</v>
      </c>
      <c r="AV70" s="127">
        <v>0</v>
      </c>
      <c r="AW70" s="127">
        <v>0</v>
      </c>
      <c r="AX70" s="128" t="s">
        <v>83</v>
      </c>
      <c r="AY70" s="127">
        <v>0</v>
      </c>
      <c r="AZ70" s="127">
        <v>0</v>
      </c>
      <c r="BA70" s="254">
        <v>0</v>
      </c>
      <c r="BB70" s="131" t="s">
        <v>83</v>
      </c>
      <c r="BC70" s="127">
        <v>0</v>
      </c>
      <c r="BD70" s="127">
        <v>0</v>
      </c>
      <c r="BE70" s="128" t="s">
        <v>83</v>
      </c>
      <c r="BF70" s="127">
        <v>0</v>
      </c>
      <c r="BG70" s="127">
        <v>0</v>
      </c>
      <c r="BH70" s="266">
        <v>0</v>
      </c>
      <c r="BI70" s="131" t="s">
        <v>83</v>
      </c>
      <c r="BJ70" s="127">
        <v>0</v>
      </c>
      <c r="BK70" s="127">
        <v>0</v>
      </c>
      <c r="BL70" s="128" t="s">
        <v>83</v>
      </c>
      <c r="BM70" s="127">
        <v>0</v>
      </c>
      <c r="BN70" s="127">
        <v>0</v>
      </c>
      <c r="BO70" s="127">
        <v>0</v>
      </c>
      <c r="BP70" s="131" t="s">
        <v>83</v>
      </c>
      <c r="BQ70" s="127">
        <v>0</v>
      </c>
      <c r="BR70" s="127">
        <v>0</v>
      </c>
      <c r="BS70" s="128" t="s">
        <v>83</v>
      </c>
      <c r="BT70" s="127">
        <v>0</v>
      </c>
      <c r="BU70" s="127">
        <v>0</v>
      </c>
      <c r="BV70" s="254">
        <v>0</v>
      </c>
      <c r="BW70" s="132" t="s">
        <v>83</v>
      </c>
      <c r="BX70" s="128" t="s">
        <v>83</v>
      </c>
      <c r="BY70" s="174">
        <f t="shared" si="115"/>
        <v>0.121</v>
      </c>
      <c r="BZ70" s="133" t="s">
        <v>83</v>
      </c>
      <c r="CA70" s="196" t="s">
        <v>83</v>
      </c>
      <c r="CB70" s="166"/>
      <c r="CC70" s="167"/>
    </row>
    <row r="71" spans="1:81" s="135" customFormat="1" ht="51" hidden="1" outlineLevel="1" x14ac:dyDescent="0.2">
      <c r="A71" s="100" t="s">
        <v>208</v>
      </c>
      <c r="B71" s="6" t="s">
        <v>168</v>
      </c>
      <c r="C71" s="5" t="s">
        <v>82</v>
      </c>
      <c r="D71" s="311">
        <v>0</v>
      </c>
      <c r="E71" s="131" t="s">
        <v>83</v>
      </c>
      <c r="F71" s="118">
        <f t="shared" si="92"/>
        <v>0</v>
      </c>
      <c r="G71" s="128" t="s">
        <v>83</v>
      </c>
      <c r="H71" s="128" t="s">
        <v>83</v>
      </c>
      <c r="I71" s="8">
        <f t="shared" si="86"/>
        <v>0</v>
      </c>
      <c r="J71" s="8">
        <f t="shared" si="87"/>
        <v>0</v>
      </c>
      <c r="K71" s="299" t="s">
        <v>83</v>
      </c>
      <c r="L71" s="285" t="s">
        <v>83</v>
      </c>
      <c r="M71" s="120">
        <v>0</v>
      </c>
      <c r="N71" s="37" t="s">
        <v>83</v>
      </c>
      <c r="O71" s="37" t="s">
        <v>83</v>
      </c>
      <c r="P71" s="37">
        <v>0</v>
      </c>
      <c r="Q71" s="37">
        <v>0</v>
      </c>
      <c r="R71" s="64" t="s">
        <v>83</v>
      </c>
      <c r="S71" s="285" t="s">
        <v>83</v>
      </c>
      <c r="T71" s="120">
        <v>0</v>
      </c>
      <c r="U71" s="37" t="s">
        <v>83</v>
      </c>
      <c r="V71" s="37" t="s">
        <v>83</v>
      </c>
      <c r="W71" s="37">
        <v>0</v>
      </c>
      <c r="X71" s="37">
        <v>0</v>
      </c>
      <c r="Y71" s="286" t="s">
        <v>83</v>
      </c>
      <c r="Z71" s="285" t="s">
        <v>83</v>
      </c>
      <c r="AA71" s="341">
        <v>0</v>
      </c>
      <c r="AB71" s="37" t="s">
        <v>83</v>
      </c>
      <c r="AC71" s="37" t="s">
        <v>83</v>
      </c>
      <c r="AD71" s="37">
        <v>0</v>
      </c>
      <c r="AE71" s="37">
        <v>0</v>
      </c>
      <c r="AF71" s="286" t="s">
        <v>83</v>
      </c>
      <c r="AG71" s="285" t="s">
        <v>83</v>
      </c>
      <c r="AH71" s="341">
        <v>0</v>
      </c>
      <c r="AI71" s="37">
        <v>0</v>
      </c>
      <c r="AJ71" s="37" t="s">
        <v>83</v>
      </c>
      <c r="AK71" s="37">
        <v>0</v>
      </c>
      <c r="AL71" s="37">
        <v>0</v>
      </c>
      <c r="AM71" s="286" t="s">
        <v>83</v>
      </c>
      <c r="AN71" s="131" t="s">
        <v>83</v>
      </c>
      <c r="AO71" s="55">
        <f t="shared" si="100"/>
        <v>0</v>
      </c>
      <c r="AP71" s="40">
        <f t="shared" si="100"/>
        <v>0</v>
      </c>
      <c r="AQ71" s="128" t="s">
        <v>83</v>
      </c>
      <c r="AR71" s="40">
        <f t="shared" si="90"/>
        <v>0</v>
      </c>
      <c r="AS71" s="55">
        <f t="shared" si="91"/>
        <v>0</v>
      </c>
      <c r="AT71" s="241">
        <f t="shared" si="91"/>
        <v>0</v>
      </c>
      <c r="AU71" s="131" t="s">
        <v>83</v>
      </c>
      <c r="AV71" s="127">
        <v>0</v>
      </c>
      <c r="AW71" s="127">
        <v>0</v>
      </c>
      <c r="AX71" s="128" t="s">
        <v>83</v>
      </c>
      <c r="AY71" s="127">
        <v>0</v>
      </c>
      <c r="AZ71" s="127">
        <v>0</v>
      </c>
      <c r="BA71" s="254">
        <v>0</v>
      </c>
      <c r="BB71" s="131" t="s">
        <v>83</v>
      </c>
      <c r="BC71" s="127">
        <v>0</v>
      </c>
      <c r="BD71" s="127">
        <v>0</v>
      </c>
      <c r="BE71" s="128" t="s">
        <v>83</v>
      </c>
      <c r="BF71" s="127">
        <v>0</v>
      </c>
      <c r="BG71" s="127">
        <v>0</v>
      </c>
      <c r="BH71" s="266">
        <v>0</v>
      </c>
      <c r="BI71" s="131" t="s">
        <v>83</v>
      </c>
      <c r="BJ71" s="127">
        <v>0</v>
      </c>
      <c r="BK71" s="127">
        <v>0</v>
      </c>
      <c r="BL71" s="128" t="s">
        <v>83</v>
      </c>
      <c r="BM71" s="127">
        <v>0</v>
      </c>
      <c r="BN71" s="127">
        <v>0</v>
      </c>
      <c r="BO71" s="127">
        <v>0</v>
      </c>
      <c r="BP71" s="131" t="s">
        <v>83</v>
      </c>
      <c r="BQ71" s="127">
        <v>0</v>
      </c>
      <c r="BR71" s="127">
        <v>0</v>
      </c>
      <c r="BS71" s="128" t="s">
        <v>83</v>
      </c>
      <c r="BT71" s="127">
        <v>0</v>
      </c>
      <c r="BU71" s="127">
        <v>0</v>
      </c>
      <c r="BV71" s="254">
        <v>0</v>
      </c>
      <c r="BW71" s="132" t="s">
        <v>83</v>
      </c>
      <c r="BX71" s="128" t="s">
        <v>83</v>
      </c>
      <c r="BY71" s="174">
        <f t="shared" si="25"/>
        <v>0</v>
      </c>
      <c r="BZ71" s="134" t="s">
        <v>83</v>
      </c>
      <c r="CA71" s="189" t="s">
        <v>83</v>
      </c>
      <c r="CB71" s="166" t="str">
        <f t="shared" si="26"/>
        <v>1.2.3.5.1.4</v>
      </c>
      <c r="CC71" s="167" t="str">
        <f t="shared" si="27"/>
        <v>Включение приборов учета в систему сбора и передачи данных, класс напряжения 6 (10) кВ, всего, в том числе:</v>
      </c>
    </row>
    <row r="72" spans="1:81" s="135" customFormat="1" ht="38.25" hidden="1" outlineLevel="1" x14ac:dyDescent="0.2">
      <c r="A72" s="100" t="s">
        <v>209</v>
      </c>
      <c r="B72" s="6" t="s">
        <v>169</v>
      </c>
      <c r="C72" s="5" t="s">
        <v>82</v>
      </c>
      <c r="D72" s="311">
        <v>0</v>
      </c>
      <c r="E72" s="131" t="s">
        <v>83</v>
      </c>
      <c r="F72" s="118">
        <f t="shared" si="92"/>
        <v>0</v>
      </c>
      <c r="G72" s="128" t="s">
        <v>83</v>
      </c>
      <c r="H72" s="128" t="s">
        <v>83</v>
      </c>
      <c r="I72" s="8">
        <f t="shared" si="86"/>
        <v>0</v>
      </c>
      <c r="J72" s="8">
        <f t="shared" si="87"/>
        <v>0</v>
      </c>
      <c r="K72" s="299" t="s">
        <v>83</v>
      </c>
      <c r="L72" s="285" t="s">
        <v>83</v>
      </c>
      <c r="M72" s="120">
        <v>0</v>
      </c>
      <c r="N72" s="37" t="s">
        <v>83</v>
      </c>
      <c r="O72" s="37" t="s">
        <v>83</v>
      </c>
      <c r="P72" s="37">
        <v>0</v>
      </c>
      <c r="Q72" s="37">
        <v>0</v>
      </c>
      <c r="R72" s="64" t="s">
        <v>83</v>
      </c>
      <c r="S72" s="285" t="s">
        <v>83</v>
      </c>
      <c r="T72" s="120">
        <v>0</v>
      </c>
      <c r="U72" s="37" t="s">
        <v>83</v>
      </c>
      <c r="V72" s="37" t="s">
        <v>83</v>
      </c>
      <c r="W72" s="37">
        <v>0</v>
      </c>
      <c r="X72" s="37">
        <v>0</v>
      </c>
      <c r="Y72" s="286" t="s">
        <v>83</v>
      </c>
      <c r="Z72" s="285" t="s">
        <v>83</v>
      </c>
      <c r="AA72" s="341">
        <v>0</v>
      </c>
      <c r="AB72" s="37" t="s">
        <v>83</v>
      </c>
      <c r="AC72" s="37" t="s">
        <v>83</v>
      </c>
      <c r="AD72" s="37">
        <v>0</v>
      </c>
      <c r="AE72" s="37">
        <v>0</v>
      </c>
      <c r="AF72" s="286" t="s">
        <v>83</v>
      </c>
      <c r="AG72" s="285" t="s">
        <v>83</v>
      </c>
      <c r="AH72" s="341">
        <v>0</v>
      </c>
      <c r="AI72" s="37">
        <v>0</v>
      </c>
      <c r="AJ72" s="37" t="s">
        <v>83</v>
      </c>
      <c r="AK72" s="37">
        <v>0</v>
      </c>
      <c r="AL72" s="37">
        <v>0</v>
      </c>
      <c r="AM72" s="286" t="s">
        <v>83</v>
      </c>
      <c r="AN72" s="131" t="s">
        <v>83</v>
      </c>
      <c r="AO72" s="55">
        <f t="shared" si="100"/>
        <v>0</v>
      </c>
      <c r="AP72" s="40">
        <f t="shared" si="100"/>
        <v>0</v>
      </c>
      <c r="AQ72" s="128" t="s">
        <v>83</v>
      </c>
      <c r="AR72" s="40">
        <f t="shared" si="90"/>
        <v>0</v>
      </c>
      <c r="AS72" s="55">
        <f t="shared" si="91"/>
        <v>0</v>
      </c>
      <c r="AT72" s="241">
        <f t="shared" si="91"/>
        <v>0</v>
      </c>
      <c r="AU72" s="131" t="s">
        <v>83</v>
      </c>
      <c r="AV72" s="127">
        <v>0</v>
      </c>
      <c r="AW72" s="127">
        <v>0</v>
      </c>
      <c r="AX72" s="128" t="s">
        <v>83</v>
      </c>
      <c r="AY72" s="127">
        <v>0</v>
      </c>
      <c r="AZ72" s="127">
        <v>0</v>
      </c>
      <c r="BA72" s="254">
        <v>0</v>
      </c>
      <c r="BB72" s="131" t="s">
        <v>83</v>
      </c>
      <c r="BC72" s="127">
        <v>0</v>
      </c>
      <c r="BD72" s="127">
        <v>0</v>
      </c>
      <c r="BE72" s="128" t="s">
        <v>83</v>
      </c>
      <c r="BF72" s="127">
        <v>0</v>
      </c>
      <c r="BG72" s="127">
        <v>0</v>
      </c>
      <c r="BH72" s="266">
        <v>0</v>
      </c>
      <c r="BI72" s="131" t="s">
        <v>83</v>
      </c>
      <c r="BJ72" s="127">
        <v>0</v>
      </c>
      <c r="BK72" s="127">
        <v>0</v>
      </c>
      <c r="BL72" s="128" t="s">
        <v>83</v>
      </c>
      <c r="BM72" s="127">
        <v>0</v>
      </c>
      <c r="BN72" s="127">
        <v>0</v>
      </c>
      <c r="BO72" s="127">
        <v>0</v>
      </c>
      <c r="BP72" s="131" t="s">
        <v>83</v>
      </c>
      <c r="BQ72" s="127">
        <v>0</v>
      </c>
      <c r="BR72" s="127">
        <v>0</v>
      </c>
      <c r="BS72" s="128" t="s">
        <v>83</v>
      </c>
      <c r="BT72" s="127">
        <v>0</v>
      </c>
      <c r="BU72" s="127">
        <v>0</v>
      </c>
      <c r="BV72" s="254">
        <v>0</v>
      </c>
      <c r="BW72" s="132" t="s">
        <v>83</v>
      </c>
      <c r="BX72" s="128" t="s">
        <v>83</v>
      </c>
      <c r="BY72" s="174">
        <f t="shared" si="25"/>
        <v>0</v>
      </c>
      <c r="BZ72" s="134" t="s">
        <v>83</v>
      </c>
      <c r="CA72" s="189" t="s">
        <v>83</v>
      </c>
      <c r="CB72" s="166" t="str">
        <f t="shared" si="26"/>
        <v>1.2.3.5.1.5</v>
      </c>
      <c r="CC72" s="167" t="str">
        <f t="shared" si="27"/>
        <v>Включение приборов учета в систему сбора и передачи данных, класс напряжения 35 кВ, всего, в том числе:</v>
      </c>
    </row>
    <row r="73" spans="1:81" s="135" customFormat="1" ht="51" hidden="1" outlineLevel="1" x14ac:dyDescent="0.2">
      <c r="A73" s="100" t="s">
        <v>210</v>
      </c>
      <c r="B73" s="6" t="s">
        <v>170</v>
      </c>
      <c r="C73" s="5" t="s">
        <v>82</v>
      </c>
      <c r="D73" s="311">
        <v>0</v>
      </c>
      <c r="E73" s="131" t="s">
        <v>83</v>
      </c>
      <c r="F73" s="118">
        <f t="shared" si="92"/>
        <v>0</v>
      </c>
      <c r="G73" s="128" t="s">
        <v>83</v>
      </c>
      <c r="H73" s="128" t="s">
        <v>83</v>
      </c>
      <c r="I73" s="8">
        <f t="shared" si="86"/>
        <v>0</v>
      </c>
      <c r="J73" s="8">
        <f t="shared" si="87"/>
        <v>0</v>
      </c>
      <c r="K73" s="299" t="s">
        <v>83</v>
      </c>
      <c r="L73" s="285" t="s">
        <v>83</v>
      </c>
      <c r="M73" s="120">
        <v>0</v>
      </c>
      <c r="N73" s="37" t="s">
        <v>83</v>
      </c>
      <c r="O73" s="37" t="s">
        <v>83</v>
      </c>
      <c r="P73" s="37">
        <v>0</v>
      </c>
      <c r="Q73" s="37">
        <v>0</v>
      </c>
      <c r="R73" s="64" t="s">
        <v>83</v>
      </c>
      <c r="S73" s="285" t="s">
        <v>83</v>
      </c>
      <c r="T73" s="120">
        <v>0</v>
      </c>
      <c r="U73" s="37" t="s">
        <v>83</v>
      </c>
      <c r="V73" s="37" t="s">
        <v>83</v>
      </c>
      <c r="W73" s="37">
        <v>0</v>
      </c>
      <c r="X73" s="37">
        <v>0</v>
      </c>
      <c r="Y73" s="286" t="s">
        <v>83</v>
      </c>
      <c r="Z73" s="285" t="s">
        <v>83</v>
      </c>
      <c r="AA73" s="341">
        <v>0</v>
      </c>
      <c r="AB73" s="37" t="s">
        <v>83</v>
      </c>
      <c r="AC73" s="37" t="s">
        <v>83</v>
      </c>
      <c r="AD73" s="37">
        <v>0</v>
      </c>
      <c r="AE73" s="37">
        <v>0</v>
      </c>
      <c r="AF73" s="286" t="s">
        <v>83</v>
      </c>
      <c r="AG73" s="285" t="s">
        <v>83</v>
      </c>
      <c r="AH73" s="341">
        <v>0</v>
      </c>
      <c r="AI73" s="37">
        <v>0</v>
      </c>
      <c r="AJ73" s="37" t="s">
        <v>83</v>
      </c>
      <c r="AK73" s="37">
        <v>0</v>
      </c>
      <c r="AL73" s="37">
        <v>0</v>
      </c>
      <c r="AM73" s="286" t="s">
        <v>83</v>
      </c>
      <c r="AN73" s="131" t="s">
        <v>83</v>
      </c>
      <c r="AO73" s="55">
        <f t="shared" si="100"/>
        <v>0</v>
      </c>
      <c r="AP73" s="40">
        <f t="shared" si="100"/>
        <v>0</v>
      </c>
      <c r="AQ73" s="128" t="s">
        <v>83</v>
      </c>
      <c r="AR73" s="40">
        <f t="shared" si="90"/>
        <v>0</v>
      </c>
      <c r="AS73" s="55">
        <f t="shared" si="91"/>
        <v>0</v>
      </c>
      <c r="AT73" s="241">
        <f t="shared" si="91"/>
        <v>0</v>
      </c>
      <c r="AU73" s="131" t="s">
        <v>83</v>
      </c>
      <c r="AV73" s="127">
        <v>0</v>
      </c>
      <c r="AW73" s="127">
        <v>0</v>
      </c>
      <c r="AX73" s="128" t="s">
        <v>83</v>
      </c>
      <c r="AY73" s="127">
        <v>0</v>
      </c>
      <c r="AZ73" s="127">
        <v>0</v>
      </c>
      <c r="BA73" s="254">
        <v>0</v>
      </c>
      <c r="BB73" s="131" t="s">
        <v>83</v>
      </c>
      <c r="BC73" s="127">
        <v>0</v>
      </c>
      <c r="BD73" s="127">
        <v>0</v>
      </c>
      <c r="BE73" s="128" t="s">
        <v>83</v>
      </c>
      <c r="BF73" s="127">
        <v>0</v>
      </c>
      <c r="BG73" s="127">
        <v>0</v>
      </c>
      <c r="BH73" s="266">
        <v>0</v>
      </c>
      <c r="BI73" s="131" t="s">
        <v>83</v>
      </c>
      <c r="BJ73" s="127">
        <v>0</v>
      </c>
      <c r="BK73" s="127">
        <v>0</v>
      </c>
      <c r="BL73" s="128" t="s">
        <v>83</v>
      </c>
      <c r="BM73" s="127">
        <v>0</v>
      </c>
      <c r="BN73" s="127">
        <v>0</v>
      </c>
      <c r="BO73" s="127">
        <v>0</v>
      </c>
      <c r="BP73" s="131" t="s">
        <v>83</v>
      </c>
      <c r="BQ73" s="127">
        <v>0</v>
      </c>
      <c r="BR73" s="127">
        <v>0</v>
      </c>
      <c r="BS73" s="128" t="s">
        <v>83</v>
      </c>
      <c r="BT73" s="127">
        <v>0</v>
      </c>
      <c r="BU73" s="127">
        <v>0</v>
      </c>
      <c r="BV73" s="254">
        <v>0</v>
      </c>
      <c r="BW73" s="132" t="s">
        <v>83</v>
      </c>
      <c r="BX73" s="128" t="s">
        <v>83</v>
      </c>
      <c r="BY73" s="174">
        <f t="shared" si="25"/>
        <v>0</v>
      </c>
      <c r="BZ73" s="134" t="s">
        <v>83</v>
      </c>
      <c r="CA73" s="189" t="s">
        <v>83</v>
      </c>
      <c r="CB73" s="166" t="str">
        <f t="shared" si="26"/>
        <v>1.2.3.5.1.6</v>
      </c>
      <c r="CC73" s="167" t="str">
        <f t="shared" si="27"/>
        <v>Включение приборов учета в систему сбора и передачи данных, класс напряжения 110 кВ и выше, всего, в том числе:</v>
      </c>
    </row>
    <row r="74" spans="1:81" s="154" customFormat="1" ht="51" collapsed="1" x14ac:dyDescent="0.2">
      <c r="A74" s="100" t="s">
        <v>211</v>
      </c>
      <c r="B74" s="33" t="s">
        <v>171</v>
      </c>
      <c r="C74" s="32" t="s">
        <v>82</v>
      </c>
      <c r="D74" s="316">
        <v>0</v>
      </c>
      <c r="E74" s="151" t="s">
        <v>83</v>
      </c>
      <c r="F74" s="123">
        <f t="shared" si="92"/>
        <v>0</v>
      </c>
      <c r="G74" s="148" t="s">
        <v>83</v>
      </c>
      <c r="H74" s="148" t="s">
        <v>83</v>
      </c>
      <c r="I74" s="48">
        <f t="shared" si="86"/>
        <v>0</v>
      </c>
      <c r="J74" s="48">
        <f t="shared" si="87"/>
        <v>0</v>
      </c>
      <c r="K74" s="304" t="s">
        <v>83</v>
      </c>
      <c r="L74" s="293" t="s">
        <v>83</v>
      </c>
      <c r="M74" s="125">
        <v>0</v>
      </c>
      <c r="N74" s="149">
        <v>0</v>
      </c>
      <c r="O74" s="149" t="s">
        <v>83</v>
      </c>
      <c r="P74" s="149">
        <v>0</v>
      </c>
      <c r="Q74" s="149">
        <v>0</v>
      </c>
      <c r="R74" s="150" t="s">
        <v>83</v>
      </c>
      <c r="S74" s="293" t="s">
        <v>83</v>
      </c>
      <c r="T74" s="125">
        <v>0</v>
      </c>
      <c r="U74" s="149">
        <v>0</v>
      </c>
      <c r="V74" s="149" t="s">
        <v>83</v>
      </c>
      <c r="W74" s="149">
        <v>0</v>
      </c>
      <c r="X74" s="149">
        <v>0</v>
      </c>
      <c r="Y74" s="294" t="s">
        <v>83</v>
      </c>
      <c r="Z74" s="293" t="s">
        <v>83</v>
      </c>
      <c r="AA74" s="344">
        <v>0</v>
      </c>
      <c r="AB74" s="149">
        <v>0</v>
      </c>
      <c r="AC74" s="149" t="s">
        <v>83</v>
      </c>
      <c r="AD74" s="149">
        <v>0</v>
      </c>
      <c r="AE74" s="149">
        <v>0</v>
      </c>
      <c r="AF74" s="294" t="s">
        <v>83</v>
      </c>
      <c r="AG74" s="293" t="s">
        <v>83</v>
      </c>
      <c r="AH74" s="344">
        <v>0</v>
      </c>
      <c r="AI74" s="149">
        <v>0</v>
      </c>
      <c r="AJ74" s="149" t="s">
        <v>83</v>
      </c>
      <c r="AK74" s="149">
        <v>0</v>
      </c>
      <c r="AL74" s="149">
        <v>0</v>
      </c>
      <c r="AM74" s="294" t="s">
        <v>83</v>
      </c>
      <c r="AN74" s="151" t="s">
        <v>83</v>
      </c>
      <c r="AO74" s="123">
        <f t="shared" si="100"/>
        <v>0</v>
      </c>
      <c r="AP74" s="48">
        <f t="shared" si="100"/>
        <v>0</v>
      </c>
      <c r="AQ74" s="148" t="s">
        <v>83</v>
      </c>
      <c r="AR74" s="48">
        <f t="shared" si="90"/>
        <v>0</v>
      </c>
      <c r="AS74" s="123">
        <f t="shared" si="91"/>
        <v>0</v>
      </c>
      <c r="AT74" s="248">
        <f t="shared" si="91"/>
        <v>0</v>
      </c>
      <c r="AU74" s="151" t="s">
        <v>83</v>
      </c>
      <c r="AV74" s="125">
        <v>0</v>
      </c>
      <c r="AW74" s="125">
        <v>0</v>
      </c>
      <c r="AX74" s="148" t="s">
        <v>83</v>
      </c>
      <c r="AY74" s="125">
        <v>0</v>
      </c>
      <c r="AZ74" s="125">
        <v>0</v>
      </c>
      <c r="BA74" s="260">
        <v>0</v>
      </c>
      <c r="BB74" s="151" t="s">
        <v>83</v>
      </c>
      <c r="BC74" s="125">
        <v>0</v>
      </c>
      <c r="BD74" s="125">
        <v>0</v>
      </c>
      <c r="BE74" s="148" t="s">
        <v>83</v>
      </c>
      <c r="BF74" s="125">
        <v>0</v>
      </c>
      <c r="BG74" s="125">
        <v>0</v>
      </c>
      <c r="BH74" s="272">
        <v>0</v>
      </c>
      <c r="BI74" s="151" t="s">
        <v>83</v>
      </c>
      <c r="BJ74" s="125">
        <v>0</v>
      </c>
      <c r="BK74" s="125">
        <v>0</v>
      </c>
      <c r="BL74" s="148" t="s">
        <v>83</v>
      </c>
      <c r="BM74" s="125">
        <v>0</v>
      </c>
      <c r="BN74" s="125">
        <v>0</v>
      </c>
      <c r="BO74" s="125">
        <v>0</v>
      </c>
      <c r="BP74" s="151" t="s">
        <v>83</v>
      </c>
      <c r="BQ74" s="125">
        <v>0</v>
      </c>
      <c r="BR74" s="125">
        <v>0</v>
      </c>
      <c r="BS74" s="148" t="s">
        <v>83</v>
      </c>
      <c r="BT74" s="125">
        <v>0</v>
      </c>
      <c r="BU74" s="125">
        <v>0</v>
      </c>
      <c r="BV74" s="260">
        <v>0</v>
      </c>
      <c r="BW74" s="152" t="s">
        <v>83</v>
      </c>
      <c r="BX74" s="148" t="s">
        <v>83</v>
      </c>
      <c r="BY74" s="180">
        <f t="shared" si="25"/>
        <v>0</v>
      </c>
      <c r="BZ74" s="153" t="s">
        <v>83</v>
      </c>
      <c r="CA74" s="193" t="s">
        <v>83</v>
      </c>
      <c r="CB74" s="166" t="str">
        <f t="shared" si="26"/>
        <v>1.2.3.5.1.7</v>
      </c>
      <c r="CC74" s="167" t="str">
        <f t="shared" si="27"/>
        <v>Реконструкция, модернизация, техническое перевооружение прочих объектов основных средств, всего, в том числе:</v>
      </c>
    </row>
    <row r="75" spans="1:81" s="135" customFormat="1" ht="25.5" hidden="1" outlineLevel="1" x14ac:dyDescent="0.2">
      <c r="A75" s="100" t="s">
        <v>212</v>
      </c>
      <c r="B75" s="6" t="s">
        <v>172</v>
      </c>
      <c r="C75" s="5" t="s">
        <v>82</v>
      </c>
      <c r="D75" s="311">
        <v>0</v>
      </c>
      <c r="E75" s="131" t="s">
        <v>83</v>
      </c>
      <c r="F75" s="118">
        <f t="shared" si="92"/>
        <v>0</v>
      </c>
      <c r="G75" s="128" t="s">
        <v>83</v>
      </c>
      <c r="H75" s="128" t="s">
        <v>83</v>
      </c>
      <c r="I75" s="8">
        <f t="shared" si="86"/>
        <v>0</v>
      </c>
      <c r="J75" s="8">
        <f t="shared" si="87"/>
        <v>0</v>
      </c>
      <c r="K75" s="299" t="s">
        <v>83</v>
      </c>
      <c r="L75" s="285" t="s">
        <v>83</v>
      </c>
      <c r="M75" s="120">
        <v>0</v>
      </c>
      <c r="N75" s="37">
        <v>0</v>
      </c>
      <c r="O75" s="37" t="s">
        <v>83</v>
      </c>
      <c r="P75" s="37">
        <v>0</v>
      </c>
      <c r="Q75" s="37">
        <v>0</v>
      </c>
      <c r="R75" s="64" t="s">
        <v>83</v>
      </c>
      <c r="S75" s="285" t="s">
        <v>83</v>
      </c>
      <c r="T75" s="120">
        <v>0</v>
      </c>
      <c r="U75" s="37">
        <v>0</v>
      </c>
      <c r="V75" s="37" t="s">
        <v>83</v>
      </c>
      <c r="W75" s="37">
        <v>0</v>
      </c>
      <c r="X75" s="37">
        <v>0</v>
      </c>
      <c r="Y75" s="286" t="s">
        <v>83</v>
      </c>
      <c r="Z75" s="285" t="s">
        <v>83</v>
      </c>
      <c r="AA75" s="341">
        <v>0</v>
      </c>
      <c r="AB75" s="37">
        <v>0</v>
      </c>
      <c r="AC75" s="37" t="s">
        <v>83</v>
      </c>
      <c r="AD75" s="37">
        <v>0</v>
      </c>
      <c r="AE75" s="37">
        <v>0</v>
      </c>
      <c r="AF75" s="286" t="s">
        <v>83</v>
      </c>
      <c r="AG75" s="285" t="s">
        <v>83</v>
      </c>
      <c r="AH75" s="341">
        <v>0</v>
      </c>
      <c r="AI75" s="37">
        <v>0</v>
      </c>
      <c r="AJ75" s="37" t="s">
        <v>83</v>
      </c>
      <c r="AK75" s="37">
        <v>0</v>
      </c>
      <c r="AL75" s="37">
        <v>0</v>
      </c>
      <c r="AM75" s="286" t="s">
        <v>83</v>
      </c>
      <c r="AN75" s="131" t="s">
        <v>83</v>
      </c>
      <c r="AO75" s="55">
        <f t="shared" si="100"/>
        <v>0</v>
      </c>
      <c r="AP75" s="40">
        <f t="shared" si="100"/>
        <v>0</v>
      </c>
      <c r="AQ75" s="128" t="s">
        <v>83</v>
      </c>
      <c r="AR75" s="40">
        <f t="shared" si="90"/>
        <v>0</v>
      </c>
      <c r="AS75" s="55">
        <f t="shared" si="91"/>
        <v>0</v>
      </c>
      <c r="AT75" s="241">
        <f t="shared" si="91"/>
        <v>0</v>
      </c>
      <c r="AU75" s="131" t="s">
        <v>83</v>
      </c>
      <c r="AV75" s="127">
        <v>0</v>
      </c>
      <c r="AW75" s="127">
        <v>0</v>
      </c>
      <c r="AX75" s="128" t="s">
        <v>83</v>
      </c>
      <c r="AY75" s="127">
        <v>0</v>
      </c>
      <c r="AZ75" s="127">
        <v>0</v>
      </c>
      <c r="BA75" s="254">
        <v>0</v>
      </c>
      <c r="BB75" s="131" t="s">
        <v>83</v>
      </c>
      <c r="BC75" s="127">
        <v>0</v>
      </c>
      <c r="BD75" s="127">
        <v>0</v>
      </c>
      <c r="BE75" s="128" t="s">
        <v>83</v>
      </c>
      <c r="BF75" s="127">
        <v>0</v>
      </c>
      <c r="BG75" s="127">
        <v>0</v>
      </c>
      <c r="BH75" s="266">
        <v>0</v>
      </c>
      <c r="BI75" s="131" t="s">
        <v>83</v>
      </c>
      <c r="BJ75" s="127">
        <v>0</v>
      </c>
      <c r="BK75" s="127">
        <v>0</v>
      </c>
      <c r="BL75" s="128" t="s">
        <v>83</v>
      </c>
      <c r="BM75" s="127">
        <v>0</v>
      </c>
      <c r="BN75" s="127">
        <v>0</v>
      </c>
      <c r="BO75" s="127">
        <v>0</v>
      </c>
      <c r="BP75" s="131" t="s">
        <v>83</v>
      </c>
      <c r="BQ75" s="127">
        <v>0</v>
      </c>
      <c r="BR75" s="127">
        <v>0</v>
      </c>
      <c r="BS75" s="128" t="s">
        <v>83</v>
      </c>
      <c r="BT75" s="127">
        <v>0</v>
      </c>
      <c r="BU75" s="127">
        <v>0</v>
      </c>
      <c r="BV75" s="254">
        <v>0</v>
      </c>
      <c r="BW75" s="132" t="s">
        <v>83</v>
      </c>
      <c r="BX75" s="128" t="s">
        <v>83</v>
      </c>
      <c r="BY75" s="174">
        <f t="shared" si="25"/>
        <v>0</v>
      </c>
      <c r="BZ75" s="134" t="s">
        <v>83</v>
      </c>
      <c r="CA75" s="189" t="s">
        <v>83</v>
      </c>
      <c r="CB75" s="166" t="str">
        <f t="shared" si="26"/>
        <v>1.2.3.5.1.8</v>
      </c>
      <c r="CC75" s="167" t="str">
        <f t="shared" si="27"/>
        <v>Реконструкция прочих объектов основных средств, всего, в том числе:</v>
      </c>
    </row>
    <row r="76" spans="1:81" s="135" customFormat="1" ht="38.25" hidden="1" outlineLevel="1" x14ac:dyDescent="0.2">
      <c r="A76" s="100" t="s">
        <v>213</v>
      </c>
      <c r="B76" s="6" t="s">
        <v>173</v>
      </c>
      <c r="C76" s="5" t="s">
        <v>82</v>
      </c>
      <c r="D76" s="311">
        <v>0</v>
      </c>
      <c r="E76" s="131" t="s">
        <v>83</v>
      </c>
      <c r="F76" s="118">
        <f t="shared" si="92"/>
        <v>0</v>
      </c>
      <c r="G76" s="128" t="s">
        <v>83</v>
      </c>
      <c r="H76" s="128" t="s">
        <v>83</v>
      </c>
      <c r="I76" s="8">
        <f t="shared" si="86"/>
        <v>0</v>
      </c>
      <c r="J76" s="8">
        <f t="shared" si="87"/>
        <v>0</v>
      </c>
      <c r="K76" s="299" t="s">
        <v>83</v>
      </c>
      <c r="L76" s="285" t="s">
        <v>83</v>
      </c>
      <c r="M76" s="120">
        <v>0</v>
      </c>
      <c r="N76" s="37">
        <v>0</v>
      </c>
      <c r="O76" s="37" t="s">
        <v>83</v>
      </c>
      <c r="P76" s="37">
        <v>0</v>
      </c>
      <c r="Q76" s="37">
        <v>0</v>
      </c>
      <c r="R76" s="64" t="s">
        <v>83</v>
      </c>
      <c r="S76" s="285" t="s">
        <v>83</v>
      </c>
      <c r="T76" s="120">
        <v>0</v>
      </c>
      <c r="U76" s="37">
        <v>0</v>
      </c>
      <c r="V76" s="37" t="s">
        <v>83</v>
      </c>
      <c r="W76" s="37">
        <v>0</v>
      </c>
      <c r="X76" s="37">
        <v>0</v>
      </c>
      <c r="Y76" s="286" t="s">
        <v>83</v>
      </c>
      <c r="Z76" s="285" t="s">
        <v>83</v>
      </c>
      <c r="AA76" s="341">
        <v>0</v>
      </c>
      <c r="AB76" s="37">
        <v>0</v>
      </c>
      <c r="AC76" s="37" t="s">
        <v>83</v>
      </c>
      <c r="AD76" s="37">
        <v>0</v>
      </c>
      <c r="AE76" s="37">
        <v>0</v>
      </c>
      <c r="AF76" s="286" t="s">
        <v>83</v>
      </c>
      <c r="AG76" s="285" t="s">
        <v>83</v>
      </c>
      <c r="AH76" s="341">
        <v>0</v>
      </c>
      <c r="AI76" s="37">
        <v>0</v>
      </c>
      <c r="AJ76" s="37" t="s">
        <v>83</v>
      </c>
      <c r="AK76" s="37">
        <v>0</v>
      </c>
      <c r="AL76" s="37">
        <v>0</v>
      </c>
      <c r="AM76" s="286" t="s">
        <v>83</v>
      </c>
      <c r="AN76" s="131" t="s">
        <v>83</v>
      </c>
      <c r="AO76" s="55">
        <f t="shared" si="100"/>
        <v>0</v>
      </c>
      <c r="AP76" s="40">
        <f t="shared" si="100"/>
        <v>0</v>
      </c>
      <c r="AQ76" s="128" t="s">
        <v>83</v>
      </c>
      <c r="AR76" s="40">
        <f t="shared" si="90"/>
        <v>0</v>
      </c>
      <c r="AS76" s="55">
        <f t="shared" si="91"/>
        <v>0</v>
      </c>
      <c r="AT76" s="241">
        <f t="shared" si="91"/>
        <v>0</v>
      </c>
      <c r="AU76" s="131" t="s">
        <v>83</v>
      </c>
      <c r="AV76" s="127">
        <v>0</v>
      </c>
      <c r="AW76" s="127">
        <v>0</v>
      </c>
      <c r="AX76" s="128" t="s">
        <v>83</v>
      </c>
      <c r="AY76" s="127">
        <v>0</v>
      </c>
      <c r="AZ76" s="127">
        <v>0</v>
      </c>
      <c r="BA76" s="254">
        <v>0</v>
      </c>
      <c r="BB76" s="131" t="s">
        <v>83</v>
      </c>
      <c r="BC76" s="127">
        <v>0</v>
      </c>
      <c r="BD76" s="127">
        <v>0</v>
      </c>
      <c r="BE76" s="128" t="s">
        <v>83</v>
      </c>
      <c r="BF76" s="127">
        <v>0</v>
      </c>
      <c r="BG76" s="127">
        <v>0</v>
      </c>
      <c r="BH76" s="266">
        <v>0</v>
      </c>
      <c r="BI76" s="131" t="s">
        <v>83</v>
      </c>
      <c r="BJ76" s="127">
        <v>0</v>
      </c>
      <c r="BK76" s="127">
        <v>0</v>
      </c>
      <c r="BL76" s="128" t="s">
        <v>83</v>
      </c>
      <c r="BM76" s="127">
        <v>0</v>
      </c>
      <c r="BN76" s="127">
        <v>0</v>
      </c>
      <c r="BO76" s="127">
        <v>0</v>
      </c>
      <c r="BP76" s="131" t="s">
        <v>83</v>
      </c>
      <c r="BQ76" s="127">
        <v>0</v>
      </c>
      <c r="BR76" s="127">
        <v>0</v>
      </c>
      <c r="BS76" s="128" t="s">
        <v>83</v>
      </c>
      <c r="BT76" s="127">
        <v>0</v>
      </c>
      <c r="BU76" s="127">
        <v>0</v>
      </c>
      <c r="BV76" s="254">
        <v>0</v>
      </c>
      <c r="BW76" s="132" t="s">
        <v>83</v>
      </c>
      <c r="BX76" s="128" t="s">
        <v>83</v>
      </c>
      <c r="BY76" s="174">
        <f t="shared" si="25"/>
        <v>0</v>
      </c>
      <c r="BZ76" s="134" t="s">
        <v>83</v>
      </c>
      <c r="CA76" s="189" t="s">
        <v>83</v>
      </c>
      <c r="CB76" s="166" t="str">
        <f t="shared" si="26"/>
        <v>1.2.3.5.1.9</v>
      </c>
      <c r="CC76" s="167" t="str">
        <f t="shared" si="27"/>
        <v>Модернизация, техническое перевооружение прочих объектов основных средств, всего, в том числе:</v>
      </c>
    </row>
    <row r="77" spans="1:81" s="162" customFormat="1" ht="51" collapsed="1" x14ac:dyDescent="0.2">
      <c r="A77" s="11" t="s">
        <v>174</v>
      </c>
      <c r="B77" s="12" t="s">
        <v>175</v>
      </c>
      <c r="C77" s="11" t="s">
        <v>82</v>
      </c>
      <c r="D77" s="314">
        <v>0</v>
      </c>
      <c r="E77" s="158" t="s">
        <v>83</v>
      </c>
      <c r="F77" s="102">
        <f t="shared" si="92"/>
        <v>0</v>
      </c>
      <c r="G77" s="155" t="s">
        <v>83</v>
      </c>
      <c r="H77" s="155" t="s">
        <v>83</v>
      </c>
      <c r="I77" s="14">
        <f t="shared" si="86"/>
        <v>0</v>
      </c>
      <c r="J77" s="14">
        <f t="shared" si="87"/>
        <v>0</v>
      </c>
      <c r="K77" s="301" t="s">
        <v>83</v>
      </c>
      <c r="L77" s="289" t="s">
        <v>83</v>
      </c>
      <c r="M77" s="126">
        <v>0</v>
      </c>
      <c r="N77" s="156">
        <v>0</v>
      </c>
      <c r="O77" s="156" t="s">
        <v>83</v>
      </c>
      <c r="P77" s="156">
        <v>0</v>
      </c>
      <c r="Q77" s="156">
        <v>0</v>
      </c>
      <c r="R77" s="157" t="s">
        <v>83</v>
      </c>
      <c r="S77" s="289" t="s">
        <v>83</v>
      </c>
      <c r="T77" s="126">
        <v>0</v>
      </c>
      <c r="U77" s="156">
        <v>0</v>
      </c>
      <c r="V77" s="156" t="s">
        <v>83</v>
      </c>
      <c r="W77" s="156">
        <v>0</v>
      </c>
      <c r="X77" s="156">
        <v>0</v>
      </c>
      <c r="Y77" s="290" t="s">
        <v>83</v>
      </c>
      <c r="Z77" s="289" t="s">
        <v>83</v>
      </c>
      <c r="AA77" s="345">
        <v>0</v>
      </c>
      <c r="AB77" s="156">
        <v>0</v>
      </c>
      <c r="AC77" s="156" t="s">
        <v>83</v>
      </c>
      <c r="AD77" s="156">
        <v>0</v>
      </c>
      <c r="AE77" s="156">
        <v>0</v>
      </c>
      <c r="AF77" s="290" t="s">
        <v>83</v>
      </c>
      <c r="AG77" s="289" t="s">
        <v>83</v>
      </c>
      <c r="AH77" s="345">
        <v>0</v>
      </c>
      <c r="AI77" s="156">
        <v>0</v>
      </c>
      <c r="AJ77" s="156" t="s">
        <v>83</v>
      </c>
      <c r="AK77" s="156">
        <v>0</v>
      </c>
      <c r="AL77" s="156">
        <v>0</v>
      </c>
      <c r="AM77" s="290" t="s">
        <v>83</v>
      </c>
      <c r="AN77" s="158" t="s">
        <v>83</v>
      </c>
      <c r="AO77" s="102">
        <f t="shared" si="100"/>
        <v>0</v>
      </c>
      <c r="AP77" s="14">
        <f t="shared" si="100"/>
        <v>0</v>
      </c>
      <c r="AQ77" s="155" t="s">
        <v>83</v>
      </c>
      <c r="AR77" s="14">
        <f t="shared" si="90"/>
        <v>0</v>
      </c>
      <c r="AS77" s="102">
        <f t="shared" si="91"/>
        <v>0</v>
      </c>
      <c r="AT77" s="243">
        <f t="shared" si="91"/>
        <v>0</v>
      </c>
      <c r="AU77" s="158" t="s">
        <v>83</v>
      </c>
      <c r="AV77" s="126">
        <v>0</v>
      </c>
      <c r="AW77" s="126">
        <v>0</v>
      </c>
      <c r="AX77" s="155" t="s">
        <v>83</v>
      </c>
      <c r="AY77" s="126">
        <v>0</v>
      </c>
      <c r="AZ77" s="126">
        <v>0</v>
      </c>
      <c r="BA77" s="258">
        <v>0</v>
      </c>
      <c r="BB77" s="158" t="s">
        <v>83</v>
      </c>
      <c r="BC77" s="126">
        <v>0</v>
      </c>
      <c r="BD77" s="126">
        <v>0</v>
      </c>
      <c r="BE77" s="155" t="s">
        <v>83</v>
      </c>
      <c r="BF77" s="126">
        <v>0</v>
      </c>
      <c r="BG77" s="126">
        <v>0</v>
      </c>
      <c r="BH77" s="270">
        <v>0</v>
      </c>
      <c r="BI77" s="158" t="s">
        <v>83</v>
      </c>
      <c r="BJ77" s="126">
        <v>0</v>
      </c>
      <c r="BK77" s="126">
        <v>0</v>
      </c>
      <c r="BL77" s="155" t="s">
        <v>83</v>
      </c>
      <c r="BM77" s="126">
        <v>0</v>
      </c>
      <c r="BN77" s="126">
        <v>0</v>
      </c>
      <c r="BO77" s="126">
        <v>0</v>
      </c>
      <c r="BP77" s="158" t="s">
        <v>83</v>
      </c>
      <c r="BQ77" s="126">
        <v>0</v>
      </c>
      <c r="BR77" s="126">
        <v>0</v>
      </c>
      <c r="BS77" s="155" t="s">
        <v>83</v>
      </c>
      <c r="BT77" s="126">
        <v>0</v>
      </c>
      <c r="BU77" s="126">
        <v>0</v>
      </c>
      <c r="BV77" s="258">
        <v>0</v>
      </c>
      <c r="BW77" s="159" t="s">
        <v>83</v>
      </c>
      <c r="BX77" s="155" t="s">
        <v>83</v>
      </c>
      <c r="BY77" s="176">
        <f t="shared" si="25"/>
        <v>0</v>
      </c>
      <c r="BZ77" s="161" t="s">
        <v>83</v>
      </c>
      <c r="CA77" s="194" t="s">
        <v>83</v>
      </c>
      <c r="CB77" s="166" t="str">
        <f t="shared" si="26"/>
        <v>1.3</v>
      </c>
      <c r="CC77" s="167" t="str">
        <f t="shared" si="27"/>
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</c>
    </row>
    <row r="78" spans="1:81" s="135" customFormat="1" ht="51" hidden="1" outlineLevel="1" x14ac:dyDescent="0.2">
      <c r="A78" s="5" t="s">
        <v>176</v>
      </c>
      <c r="B78" s="6" t="s">
        <v>177</v>
      </c>
      <c r="C78" s="5" t="s">
        <v>82</v>
      </c>
      <c r="D78" s="311">
        <v>0</v>
      </c>
      <c r="E78" s="131" t="s">
        <v>83</v>
      </c>
      <c r="F78" s="118">
        <f t="shared" si="92"/>
        <v>0</v>
      </c>
      <c r="G78" s="128" t="s">
        <v>83</v>
      </c>
      <c r="H78" s="128" t="s">
        <v>83</v>
      </c>
      <c r="I78" s="8">
        <f t="shared" si="86"/>
        <v>0</v>
      </c>
      <c r="J78" s="8">
        <f t="shared" si="87"/>
        <v>0</v>
      </c>
      <c r="K78" s="299" t="s">
        <v>83</v>
      </c>
      <c r="L78" s="285" t="s">
        <v>83</v>
      </c>
      <c r="M78" s="120">
        <v>0</v>
      </c>
      <c r="N78" s="37">
        <v>0</v>
      </c>
      <c r="O78" s="37" t="s">
        <v>83</v>
      </c>
      <c r="P78" s="37">
        <v>0</v>
      </c>
      <c r="Q78" s="37">
        <v>0</v>
      </c>
      <c r="R78" s="64" t="s">
        <v>83</v>
      </c>
      <c r="S78" s="285" t="s">
        <v>83</v>
      </c>
      <c r="T78" s="120">
        <v>0</v>
      </c>
      <c r="U78" s="37">
        <v>0</v>
      </c>
      <c r="V78" s="37" t="s">
        <v>83</v>
      </c>
      <c r="W78" s="37">
        <v>0</v>
      </c>
      <c r="X78" s="37">
        <v>0</v>
      </c>
      <c r="Y78" s="286" t="s">
        <v>83</v>
      </c>
      <c r="Z78" s="285" t="s">
        <v>83</v>
      </c>
      <c r="AA78" s="341">
        <v>0</v>
      </c>
      <c r="AB78" s="37">
        <v>0</v>
      </c>
      <c r="AC78" s="37" t="s">
        <v>83</v>
      </c>
      <c r="AD78" s="37">
        <v>0</v>
      </c>
      <c r="AE78" s="37">
        <v>0</v>
      </c>
      <c r="AF78" s="286" t="s">
        <v>83</v>
      </c>
      <c r="AG78" s="285" t="s">
        <v>83</v>
      </c>
      <c r="AH78" s="341">
        <v>0</v>
      </c>
      <c r="AI78" s="37">
        <v>0</v>
      </c>
      <c r="AJ78" s="37" t="s">
        <v>83</v>
      </c>
      <c r="AK78" s="37">
        <v>0</v>
      </c>
      <c r="AL78" s="37">
        <v>0</v>
      </c>
      <c r="AM78" s="286" t="s">
        <v>83</v>
      </c>
      <c r="AN78" s="131" t="s">
        <v>83</v>
      </c>
      <c r="AO78" s="55">
        <f t="shared" si="100"/>
        <v>0</v>
      </c>
      <c r="AP78" s="40">
        <f t="shared" si="100"/>
        <v>0</v>
      </c>
      <c r="AQ78" s="128" t="s">
        <v>83</v>
      </c>
      <c r="AR78" s="40">
        <f t="shared" si="90"/>
        <v>0</v>
      </c>
      <c r="AS78" s="55">
        <f t="shared" si="91"/>
        <v>0</v>
      </c>
      <c r="AT78" s="241">
        <f t="shared" si="91"/>
        <v>0</v>
      </c>
      <c r="AU78" s="131" t="s">
        <v>83</v>
      </c>
      <c r="AV78" s="127">
        <v>0</v>
      </c>
      <c r="AW78" s="127">
        <v>0</v>
      </c>
      <c r="AX78" s="128" t="s">
        <v>83</v>
      </c>
      <c r="AY78" s="127">
        <v>0</v>
      </c>
      <c r="AZ78" s="127">
        <v>0</v>
      </c>
      <c r="BA78" s="254">
        <v>0</v>
      </c>
      <c r="BB78" s="131" t="s">
        <v>83</v>
      </c>
      <c r="BC78" s="127">
        <v>0</v>
      </c>
      <c r="BD78" s="127">
        <v>0</v>
      </c>
      <c r="BE78" s="128" t="s">
        <v>83</v>
      </c>
      <c r="BF78" s="127">
        <v>0</v>
      </c>
      <c r="BG78" s="127">
        <v>0</v>
      </c>
      <c r="BH78" s="266">
        <v>0</v>
      </c>
      <c r="BI78" s="131" t="s">
        <v>83</v>
      </c>
      <c r="BJ78" s="127">
        <v>0</v>
      </c>
      <c r="BK78" s="127">
        <v>0</v>
      </c>
      <c r="BL78" s="128" t="s">
        <v>83</v>
      </c>
      <c r="BM78" s="127">
        <v>0</v>
      </c>
      <c r="BN78" s="127">
        <v>0</v>
      </c>
      <c r="BO78" s="127">
        <v>0</v>
      </c>
      <c r="BP78" s="131" t="s">
        <v>83</v>
      </c>
      <c r="BQ78" s="127">
        <v>0</v>
      </c>
      <c r="BR78" s="127">
        <v>0</v>
      </c>
      <c r="BS78" s="128" t="s">
        <v>83</v>
      </c>
      <c r="BT78" s="127">
        <v>0</v>
      </c>
      <c r="BU78" s="127">
        <v>0</v>
      </c>
      <c r="BV78" s="254">
        <v>0</v>
      </c>
      <c r="BW78" s="132" t="s">
        <v>83</v>
      </c>
      <c r="BX78" s="128" t="s">
        <v>83</v>
      </c>
      <c r="BY78" s="174">
        <f t="shared" si="25"/>
        <v>0</v>
      </c>
      <c r="BZ78" s="134" t="s">
        <v>83</v>
      </c>
      <c r="CA78" s="189" t="s">
        <v>83</v>
      </c>
      <c r="CB78" s="166" t="str">
        <f t="shared" si="26"/>
        <v>1.3.1</v>
      </c>
      <c r="CC78" s="167" t="str">
        <f t="shared" si="27"/>
        <v>Инвестиционные проекты, предусмотренные схемой и программой развития Единой энергетической системы России, всего, в том числе:</v>
      </c>
    </row>
    <row r="79" spans="1:81" s="135" customFormat="1" ht="51" hidden="1" outlineLevel="1" x14ac:dyDescent="0.2">
      <c r="A79" s="5" t="s">
        <v>178</v>
      </c>
      <c r="B79" s="6" t="s">
        <v>179</v>
      </c>
      <c r="C79" s="5" t="s">
        <v>82</v>
      </c>
      <c r="D79" s="311">
        <v>0</v>
      </c>
      <c r="E79" s="131" t="s">
        <v>83</v>
      </c>
      <c r="F79" s="118">
        <f t="shared" si="92"/>
        <v>0</v>
      </c>
      <c r="G79" s="128" t="s">
        <v>83</v>
      </c>
      <c r="H79" s="128" t="s">
        <v>83</v>
      </c>
      <c r="I79" s="8">
        <f t="shared" si="86"/>
        <v>0</v>
      </c>
      <c r="J79" s="8">
        <f t="shared" si="87"/>
        <v>0</v>
      </c>
      <c r="K79" s="299" t="s">
        <v>83</v>
      </c>
      <c r="L79" s="285" t="s">
        <v>83</v>
      </c>
      <c r="M79" s="120">
        <v>0</v>
      </c>
      <c r="N79" s="37">
        <v>0</v>
      </c>
      <c r="O79" s="37" t="s">
        <v>83</v>
      </c>
      <c r="P79" s="37">
        <v>0</v>
      </c>
      <c r="Q79" s="37">
        <v>0</v>
      </c>
      <c r="R79" s="64" t="s">
        <v>83</v>
      </c>
      <c r="S79" s="285" t="s">
        <v>83</v>
      </c>
      <c r="T79" s="120">
        <v>0</v>
      </c>
      <c r="U79" s="37">
        <v>0</v>
      </c>
      <c r="V79" s="37" t="s">
        <v>83</v>
      </c>
      <c r="W79" s="37">
        <v>0</v>
      </c>
      <c r="X79" s="37">
        <v>0</v>
      </c>
      <c r="Y79" s="286" t="s">
        <v>83</v>
      </c>
      <c r="Z79" s="285" t="s">
        <v>83</v>
      </c>
      <c r="AA79" s="341">
        <v>0</v>
      </c>
      <c r="AB79" s="37">
        <v>0</v>
      </c>
      <c r="AC79" s="37" t="s">
        <v>83</v>
      </c>
      <c r="AD79" s="37">
        <v>0</v>
      </c>
      <c r="AE79" s="37">
        <v>0</v>
      </c>
      <c r="AF79" s="286" t="s">
        <v>83</v>
      </c>
      <c r="AG79" s="285" t="s">
        <v>83</v>
      </c>
      <c r="AH79" s="341">
        <v>0</v>
      </c>
      <c r="AI79" s="37">
        <v>0</v>
      </c>
      <c r="AJ79" s="37" t="s">
        <v>83</v>
      </c>
      <c r="AK79" s="37">
        <v>0</v>
      </c>
      <c r="AL79" s="37">
        <v>0</v>
      </c>
      <c r="AM79" s="286" t="s">
        <v>83</v>
      </c>
      <c r="AN79" s="131" t="s">
        <v>83</v>
      </c>
      <c r="AO79" s="55">
        <f t="shared" si="100"/>
        <v>0</v>
      </c>
      <c r="AP79" s="40">
        <f t="shared" si="100"/>
        <v>0</v>
      </c>
      <c r="AQ79" s="128" t="s">
        <v>83</v>
      </c>
      <c r="AR79" s="40">
        <f t="shared" si="90"/>
        <v>0</v>
      </c>
      <c r="AS79" s="55">
        <f t="shared" si="91"/>
        <v>0</v>
      </c>
      <c r="AT79" s="241">
        <f t="shared" si="91"/>
        <v>0</v>
      </c>
      <c r="AU79" s="131" t="s">
        <v>83</v>
      </c>
      <c r="AV79" s="127">
        <v>0</v>
      </c>
      <c r="AW79" s="127">
        <v>0</v>
      </c>
      <c r="AX79" s="128" t="s">
        <v>83</v>
      </c>
      <c r="AY79" s="127">
        <v>0</v>
      </c>
      <c r="AZ79" s="127">
        <v>0</v>
      </c>
      <c r="BA79" s="254">
        <v>0</v>
      </c>
      <c r="BB79" s="131" t="s">
        <v>83</v>
      </c>
      <c r="BC79" s="127">
        <v>0</v>
      </c>
      <c r="BD79" s="127">
        <v>0</v>
      </c>
      <c r="BE79" s="128" t="s">
        <v>83</v>
      </c>
      <c r="BF79" s="127">
        <v>0</v>
      </c>
      <c r="BG79" s="127">
        <v>0</v>
      </c>
      <c r="BH79" s="266">
        <v>0</v>
      </c>
      <c r="BI79" s="131" t="s">
        <v>83</v>
      </c>
      <c r="BJ79" s="127">
        <v>0</v>
      </c>
      <c r="BK79" s="127">
        <v>0</v>
      </c>
      <c r="BL79" s="128" t="s">
        <v>83</v>
      </c>
      <c r="BM79" s="127">
        <v>0</v>
      </c>
      <c r="BN79" s="127">
        <v>0</v>
      </c>
      <c r="BO79" s="127">
        <v>0</v>
      </c>
      <c r="BP79" s="131" t="s">
        <v>83</v>
      </c>
      <c r="BQ79" s="127">
        <v>0</v>
      </c>
      <c r="BR79" s="127">
        <v>0</v>
      </c>
      <c r="BS79" s="128" t="s">
        <v>83</v>
      </c>
      <c r="BT79" s="127">
        <v>0</v>
      </c>
      <c r="BU79" s="127">
        <v>0</v>
      </c>
      <c r="BV79" s="254">
        <v>0</v>
      </c>
      <c r="BW79" s="132" t="s">
        <v>83</v>
      </c>
      <c r="BX79" s="128" t="s">
        <v>83</v>
      </c>
      <c r="BY79" s="174">
        <f t="shared" si="25"/>
        <v>0</v>
      </c>
      <c r="BZ79" s="134" t="s">
        <v>83</v>
      </c>
      <c r="CA79" s="189" t="s">
        <v>83</v>
      </c>
      <c r="CB79" s="166" t="str">
        <f t="shared" si="26"/>
        <v>1.3.2</v>
      </c>
      <c r="CC79" s="167" t="str">
        <f t="shared" si="27"/>
        <v>Инвестиционные проекты, предусмотренные схемой и программой развития субъекта Российской Федерации, всего, в том числе:</v>
      </c>
    </row>
    <row r="80" spans="1:81" s="162" customFormat="1" ht="38.25" collapsed="1" x14ac:dyDescent="0.2">
      <c r="A80" s="11" t="s">
        <v>180</v>
      </c>
      <c r="B80" s="12" t="s">
        <v>181</v>
      </c>
      <c r="C80" s="11" t="s">
        <v>82</v>
      </c>
      <c r="D80" s="314">
        <f>SUM(D81:D81)</f>
        <v>0</v>
      </c>
      <c r="E80" s="73" t="s">
        <v>83</v>
      </c>
      <c r="F80" s="102">
        <f t="shared" ref="F80:F81" si="116">M80+T80+AA80+AH80</f>
        <v>0.54879999999999995</v>
      </c>
      <c r="G80" s="14">
        <f t="shared" ref="G80:G81" si="117">N80+U80+AB80+AI80</f>
        <v>0.25</v>
      </c>
      <c r="H80" s="49" t="s">
        <v>83</v>
      </c>
      <c r="I80" s="14">
        <f t="shared" ref="I80:I81" si="118">P80+W80+AD80+AK80</f>
        <v>0</v>
      </c>
      <c r="J80" s="14">
        <f t="shared" ref="J80:J81" si="119">Q80+X80+AE80+AL80</f>
        <v>0</v>
      </c>
      <c r="K80" s="296" t="s">
        <v>83</v>
      </c>
      <c r="L80" s="275" t="s">
        <v>83</v>
      </c>
      <c r="M80" s="126">
        <f>SUM(M81:M81)</f>
        <v>0</v>
      </c>
      <c r="N80" s="15">
        <f>SUM(N81:N81)</f>
        <v>0</v>
      </c>
      <c r="O80" s="13" t="s">
        <v>83</v>
      </c>
      <c r="P80" s="13">
        <v>0</v>
      </c>
      <c r="Q80" s="13">
        <v>0</v>
      </c>
      <c r="R80" s="59" t="s">
        <v>83</v>
      </c>
      <c r="S80" s="275" t="s">
        <v>83</v>
      </c>
      <c r="T80" s="126">
        <f>SUM(T81:T81)</f>
        <v>0</v>
      </c>
      <c r="U80" s="15">
        <f>SUM(U81:U81)</f>
        <v>0</v>
      </c>
      <c r="V80" s="13" t="s">
        <v>83</v>
      </c>
      <c r="W80" s="13">
        <v>0</v>
      </c>
      <c r="X80" s="13">
        <v>0</v>
      </c>
      <c r="Y80" s="276" t="s">
        <v>83</v>
      </c>
      <c r="Z80" s="275" t="s">
        <v>83</v>
      </c>
      <c r="AA80" s="345">
        <f t="shared" ref="AA80" si="120">AA81</f>
        <v>0</v>
      </c>
      <c r="AB80" s="15">
        <f>SUM(AB81:AB81)</f>
        <v>0</v>
      </c>
      <c r="AC80" s="13" t="s">
        <v>83</v>
      </c>
      <c r="AD80" s="13">
        <v>0</v>
      </c>
      <c r="AE80" s="13">
        <v>0</v>
      </c>
      <c r="AF80" s="276" t="s">
        <v>83</v>
      </c>
      <c r="AG80" s="275" t="s">
        <v>83</v>
      </c>
      <c r="AH80" s="345">
        <f t="shared" ref="AH80" si="121">AH81</f>
        <v>0.54879999999999995</v>
      </c>
      <c r="AI80" s="15">
        <f>SUM(AI81:AI81)</f>
        <v>0.25</v>
      </c>
      <c r="AJ80" s="13" t="s">
        <v>83</v>
      </c>
      <c r="AK80" s="13">
        <v>0</v>
      </c>
      <c r="AL80" s="13">
        <v>0</v>
      </c>
      <c r="AM80" s="276" t="s">
        <v>83</v>
      </c>
      <c r="AN80" s="73" t="s">
        <v>83</v>
      </c>
      <c r="AO80" s="102">
        <f t="shared" si="100"/>
        <v>0</v>
      </c>
      <c r="AP80" s="14">
        <f t="shared" si="100"/>
        <v>0</v>
      </c>
      <c r="AQ80" s="49" t="s">
        <v>83</v>
      </c>
      <c r="AR80" s="14">
        <f t="shared" ref="AR80:AR81" si="122">AY80+BF80+BM80+BT80</f>
        <v>0</v>
      </c>
      <c r="AS80" s="102">
        <f t="shared" ref="AS80:AS81" si="123">AZ80+BG80+BN80+BU80</f>
        <v>0</v>
      </c>
      <c r="AT80" s="243">
        <f t="shared" ref="AT80:AT81" si="124">BA80+BH80+BO80+BV80</f>
        <v>0</v>
      </c>
      <c r="AU80" s="73" t="s">
        <v>83</v>
      </c>
      <c r="AV80" s="126">
        <f>SUM(AV81:AV81)</f>
        <v>0</v>
      </c>
      <c r="AW80" s="126">
        <f>SUM(AW81:AW81)</f>
        <v>0</v>
      </c>
      <c r="AX80" s="49" t="s">
        <v>83</v>
      </c>
      <c r="AY80" s="126">
        <f>SUM(AY81:AY81)</f>
        <v>0</v>
      </c>
      <c r="AZ80" s="126">
        <f>SUM(AZ81:AZ81)</f>
        <v>0</v>
      </c>
      <c r="BA80" s="258">
        <f>SUM(BA81:BA81)</f>
        <v>0</v>
      </c>
      <c r="BB80" s="73" t="s">
        <v>83</v>
      </c>
      <c r="BC80" s="126">
        <f>SUM(BC81:BC81)</f>
        <v>0</v>
      </c>
      <c r="BD80" s="126">
        <f>SUM(BD81:BD81)</f>
        <v>0</v>
      </c>
      <c r="BE80" s="49" t="s">
        <v>83</v>
      </c>
      <c r="BF80" s="126">
        <f>SUM(BF81:BF81)</f>
        <v>0</v>
      </c>
      <c r="BG80" s="126">
        <f>SUM(BG81:BG81)</f>
        <v>0</v>
      </c>
      <c r="BH80" s="270">
        <f>SUM(BH81:BH81)</f>
        <v>0</v>
      </c>
      <c r="BI80" s="73" t="s">
        <v>83</v>
      </c>
      <c r="BJ80" s="126">
        <f>SUM(BJ81:BJ81)</f>
        <v>0</v>
      </c>
      <c r="BK80" s="126">
        <f>SUM(BK81:BK81)</f>
        <v>0</v>
      </c>
      <c r="BL80" s="49" t="s">
        <v>83</v>
      </c>
      <c r="BM80" s="126">
        <f>SUM(BM81:BM81)</f>
        <v>0</v>
      </c>
      <c r="BN80" s="126">
        <f>SUM(BN81:BN81)</f>
        <v>0</v>
      </c>
      <c r="BO80" s="126">
        <f>SUM(BO81:BO81)</f>
        <v>0</v>
      </c>
      <c r="BP80" s="73" t="s">
        <v>83</v>
      </c>
      <c r="BQ80" s="126">
        <f>SUM(BQ81:BQ81)</f>
        <v>0</v>
      </c>
      <c r="BR80" s="126">
        <f>SUM(BR81:BR81)</f>
        <v>0</v>
      </c>
      <c r="BS80" s="49" t="s">
        <v>83</v>
      </c>
      <c r="BT80" s="126">
        <f>SUM(BT81:BT81)</f>
        <v>0</v>
      </c>
      <c r="BU80" s="126">
        <f>SUM(BU81:BU81)</f>
        <v>0</v>
      </c>
      <c r="BV80" s="258">
        <f>SUM(BV81:BV81)</f>
        <v>0</v>
      </c>
      <c r="BW80" s="66" t="s">
        <v>83</v>
      </c>
      <c r="BX80" s="49" t="s">
        <v>83</v>
      </c>
      <c r="BY80" s="176">
        <f t="shared" ref="BY80:BY81" si="125">F80-AO80</f>
        <v>0.54879999999999995</v>
      </c>
      <c r="BZ80" s="108" t="s">
        <v>83</v>
      </c>
      <c r="CA80" s="186" t="s">
        <v>83</v>
      </c>
      <c r="CB80" s="222" t="str">
        <f t="shared" si="26"/>
        <v>1.4</v>
      </c>
      <c r="CC80" s="223" t="str">
        <f t="shared" si="27"/>
        <v>Прочее новое строительство объектов электросетевого хозяйства, всего, в том числе:</v>
      </c>
    </row>
    <row r="81" spans="1:81" s="135" customFormat="1" ht="41.25" customHeight="1" thickBot="1" x14ac:dyDescent="0.25">
      <c r="A81" s="5" t="s">
        <v>214</v>
      </c>
      <c r="B81" s="239" t="s">
        <v>215</v>
      </c>
      <c r="C81" s="240" t="s">
        <v>216</v>
      </c>
      <c r="D81" s="311">
        <v>0</v>
      </c>
      <c r="E81" s="131" t="s">
        <v>83</v>
      </c>
      <c r="F81" s="118">
        <f t="shared" si="116"/>
        <v>0.54879999999999995</v>
      </c>
      <c r="G81" s="56">
        <f t="shared" si="117"/>
        <v>0.25</v>
      </c>
      <c r="H81" s="128" t="s">
        <v>83</v>
      </c>
      <c r="I81" s="56">
        <f t="shared" si="118"/>
        <v>0</v>
      </c>
      <c r="J81" s="56">
        <f t="shared" si="119"/>
        <v>0</v>
      </c>
      <c r="K81" s="299" t="s">
        <v>83</v>
      </c>
      <c r="L81" s="305" t="s">
        <v>83</v>
      </c>
      <c r="M81" s="124">
        <v>0</v>
      </c>
      <c r="N81" s="129">
        <v>0</v>
      </c>
      <c r="O81" s="129" t="s">
        <v>83</v>
      </c>
      <c r="P81" s="129">
        <v>0</v>
      </c>
      <c r="Q81" s="129">
        <v>0</v>
      </c>
      <c r="R81" s="227" t="s">
        <v>83</v>
      </c>
      <c r="S81" s="305" t="s">
        <v>83</v>
      </c>
      <c r="T81" s="124">
        <v>0</v>
      </c>
      <c r="U81" s="129">
        <v>0</v>
      </c>
      <c r="V81" s="129" t="s">
        <v>83</v>
      </c>
      <c r="W81" s="129">
        <v>0</v>
      </c>
      <c r="X81" s="129">
        <v>0</v>
      </c>
      <c r="Y81" s="306" t="s">
        <v>83</v>
      </c>
      <c r="Z81" s="305" t="s">
        <v>83</v>
      </c>
      <c r="AA81" s="346">
        <v>0</v>
      </c>
      <c r="AB81" s="129">
        <v>0</v>
      </c>
      <c r="AC81" s="129" t="s">
        <v>83</v>
      </c>
      <c r="AD81" s="129">
        <v>0</v>
      </c>
      <c r="AE81" s="129">
        <v>0</v>
      </c>
      <c r="AF81" s="306" t="s">
        <v>83</v>
      </c>
      <c r="AG81" s="285" t="s">
        <v>83</v>
      </c>
      <c r="AH81" s="346">
        <f>0.5488</f>
        <v>0.54879999999999995</v>
      </c>
      <c r="AI81" s="37">
        <v>0.25</v>
      </c>
      <c r="AJ81" s="37" t="s">
        <v>83</v>
      </c>
      <c r="AK81" s="37">
        <v>0</v>
      </c>
      <c r="AL81" s="37">
        <v>0</v>
      </c>
      <c r="AM81" s="286" t="s">
        <v>83</v>
      </c>
      <c r="AN81" s="131" t="s">
        <v>83</v>
      </c>
      <c r="AO81" s="55">
        <f>AV81+BC81+BJ81+BQ576</f>
        <v>0</v>
      </c>
      <c r="AP81" s="40">
        <f>AW81+BD81+BK81+BR576</f>
        <v>0</v>
      </c>
      <c r="AQ81" s="134" t="s">
        <v>83</v>
      </c>
      <c r="AR81" s="53">
        <f t="shared" si="122"/>
        <v>0</v>
      </c>
      <c r="AS81" s="55">
        <f t="shared" si="123"/>
        <v>0</v>
      </c>
      <c r="AT81" s="241">
        <f t="shared" si="124"/>
        <v>0</v>
      </c>
      <c r="AU81" s="131" t="s">
        <v>83</v>
      </c>
      <c r="AV81" s="127">
        <v>0</v>
      </c>
      <c r="AW81" s="127">
        <v>0</v>
      </c>
      <c r="AX81" s="128" t="s">
        <v>83</v>
      </c>
      <c r="AY81" s="127">
        <v>0</v>
      </c>
      <c r="AZ81" s="127">
        <v>0</v>
      </c>
      <c r="BA81" s="254">
        <v>0</v>
      </c>
      <c r="BB81" s="131" t="s">
        <v>83</v>
      </c>
      <c r="BC81" s="127">
        <v>0</v>
      </c>
      <c r="BD81" s="127">
        <v>0</v>
      </c>
      <c r="BE81" s="128" t="s">
        <v>83</v>
      </c>
      <c r="BF81" s="127">
        <v>0</v>
      </c>
      <c r="BG81" s="127">
        <v>0</v>
      </c>
      <c r="BH81" s="266">
        <v>0</v>
      </c>
      <c r="BI81" s="131" t="s">
        <v>83</v>
      </c>
      <c r="BJ81" s="127">
        <v>0</v>
      </c>
      <c r="BK81" s="127">
        <v>0</v>
      </c>
      <c r="BL81" s="128" t="s">
        <v>83</v>
      </c>
      <c r="BM81" s="127">
        <v>0</v>
      </c>
      <c r="BN81" s="127">
        <v>0</v>
      </c>
      <c r="BO81" s="127">
        <v>0</v>
      </c>
      <c r="BP81" s="131" t="s">
        <v>83</v>
      </c>
      <c r="BQ81" s="127">
        <v>0</v>
      </c>
      <c r="BR81" s="127">
        <v>0</v>
      </c>
      <c r="BS81" s="128" t="s">
        <v>83</v>
      </c>
      <c r="BT81" s="127">
        <v>0</v>
      </c>
      <c r="BU81" s="127">
        <v>0</v>
      </c>
      <c r="BV81" s="254">
        <v>0</v>
      </c>
      <c r="BW81" s="132" t="s">
        <v>83</v>
      </c>
      <c r="BX81" s="128" t="s">
        <v>83</v>
      </c>
      <c r="BY81" s="174">
        <f t="shared" si="125"/>
        <v>0.54879999999999995</v>
      </c>
      <c r="BZ81" s="133" t="s">
        <v>83</v>
      </c>
      <c r="CA81" s="196" t="s">
        <v>83</v>
      </c>
      <c r="CB81" s="166"/>
      <c r="CC81" s="167"/>
    </row>
    <row r="82" spans="1:81" s="162" customFormat="1" ht="39.75" customHeight="1" thickTop="1" x14ac:dyDescent="0.2">
      <c r="A82" s="11" t="s">
        <v>182</v>
      </c>
      <c r="B82" s="12" t="s">
        <v>183</v>
      </c>
      <c r="C82" s="11" t="s">
        <v>82</v>
      </c>
      <c r="D82" s="314">
        <v>0</v>
      </c>
      <c r="E82" s="158" t="s">
        <v>83</v>
      </c>
      <c r="F82" s="102">
        <f t="shared" si="92"/>
        <v>0</v>
      </c>
      <c r="G82" s="155" t="s">
        <v>83</v>
      </c>
      <c r="H82" s="155" t="s">
        <v>83</v>
      </c>
      <c r="I82" s="14">
        <f t="shared" si="86"/>
        <v>0</v>
      </c>
      <c r="J82" s="14">
        <f t="shared" si="87"/>
        <v>0</v>
      </c>
      <c r="K82" s="301" t="s">
        <v>83</v>
      </c>
      <c r="L82" s="289" t="s">
        <v>83</v>
      </c>
      <c r="M82" s="126">
        <v>0</v>
      </c>
      <c r="N82" s="156">
        <v>0</v>
      </c>
      <c r="O82" s="156" t="s">
        <v>83</v>
      </c>
      <c r="P82" s="156">
        <v>0</v>
      </c>
      <c r="Q82" s="156">
        <v>0</v>
      </c>
      <c r="R82" s="157" t="s">
        <v>83</v>
      </c>
      <c r="S82" s="289" t="s">
        <v>83</v>
      </c>
      <c r="T82" s="126">
        <v>0</v>
      </c>
      <c r="U82" s="156">
        <v>0</v>
      </c>
      <c r="V82" s="156" t="s">
        <v>83</v>
      </c>
      <c r="W82" s="156">
        <v>0</v>
      </c>
      <c r="X82" s="156">
        <v>0</v>
      </c>
      <c r="Y82" s="290" t="s">
        <v>83</v>
      </c>
      <c r="Z82" s="289" t="s">
        <v>83</v>
      </c>
      <c r="AA82" s="345">
        <v>0</v>
      </c>
      <c r="AB82" s="156">
        <v>0</v>
      </c>
      <c r="AC82" s="156" t="s">
        <v>83</v>
      </c>
      <c r="AD82" s="156">
        <v>0</v>
      </c>
      <c r="AE82" s="156">
        <v>0</v>
      </c>
      <c r="AF82" s="290" t="s">
        <v>83</v>
      </c>
      <c r="AG82" s="289" t="s">
        <v>83</v>
      </c>
      <c r="AH82" s="345">
        <v>0</v>
      </c>
      <c r="AI82" s="156">
        <v>0</v>
      </c>
      <c r="AJ82" s="156" t="s">
        <v>83</v>
      </c>
      <c r="AK82" s="156">
        <v>0</v>
      </c>
      <c r="AL82" s="156">
        <v>0</v>
      </c>
      <c r="AM82" s="290" t="s">
        <v>83</v>
      </c>
      <c r="AN82" s="158" t="s">
        <v>83</v>
      </c>
      <c r="AO82" s="102">
        <f t="shared" si="100"/>
        <v>0</v>
      </c>
      <c r="AP82" s="14">
        <f t="shared" si="100"/>
        <v>0</v>
      </c>
      <c r="AQ82" s="155" t="s">
        <v>83</v>
      </c>
      <c r="AR82" s="14">
        <f t="shared" si="90"/>
        <v>0</v>
      </c>
      <c r="AS82" s="102">
        <f t="shared" si="91"/>
        <v>0</v>
      </c>
      <c r="AT82" s="243">
        <f t="shared" si="91"/>
        <v>0</v>
      </c>
      <c r="AU82" s="158" t="s">
        <v>83</v>
      </c>
      <c r="AV82" s="126">
        <v>0</v>
      </c>
      <c r="AW82" s="126">
        <v>0</v>
      </c>
      <c r="AX82" s="155" t="s">
        <v>83</v>
      </c>
      <c r="AY82" s="126">
        <v>0</v>
      </c>
      <c r="AZ82" s="126">
        <v>0</v>
      </c>
      <c r="BA82" s="258">
        <v>0</v>
      </c>
      <c r="BB82" s="158" t="s">
        <v>83</v>
      </c>
      <c r="BC82" s="126">
        <v>0</v>
      </c>
      <c r="BD82" s="126">
        <v>0</v>
      </c>
      <c r="BE82" s="155" t="s">
        <v>83</v>
      </c>
      <c r="BF82" s="126">
        <v>0</v>
      </c>
      <c r="BG82" s="126">
        <v>0</v>
      </c>
      <c r="BH82" s="270">
        <v>0</v>
      </c>
      <c r="BI82" s="158" t="s">
        <v>83</v>
      </c>
      <c r="BJ82" s="126">
        <v>0</v>
      </c>
      <c r="BK82" s="126">
        <v>0</v>
      </c>
      <c r="BL82" s="155" t="s">
        <v>83</v>
      </c>
      <c r="BM82" s="126">
        <v>0</v>
      </c>
      <c r="BN82" s="126">
        <v>0</v>
      </c>
      <c r="BO82" s="126">
        <v>0</v>
      </c>
      <c r="BP82" s="158" t="s">
        <v>83</v>
      </c>
      <c r="BQ82" s="126">
        <v>0</v>
      </c>
      <c r="BR82" s="126">
        <v>0</v>
      </c>
      <c r="BS82" s="155" t="s">
        <v>83</v>
      </c>
      <c r="BT82" s="126">
        <v>0</v>
      </c>
      <c r="BU82" s="126">
        <v>0</v>
      </c>
      <c r="BV82" s="258">
        <v>0</v>
      </c>
      <c r="BW82" s="159" t="s">
        <v>83</v>
      </c>
      <c r="BX82" s="155" t="s">
        <v>83</v>
      </c>
      <c r="BY82" s="176">
        <f t="shared" si="25"/>
        <v>0</v>
      </c>
      <c r="BZ82" s="161" t="s">
        <v>83</v>
      </c>
      <c r="CA82" s="194" t="s">
        <v>83</v>
      </c>
      <c r="CB82" s="166" t="str">
        <f t="shared" si="26"/>
        <v>1.5</v>
      </c>
      <c r="CC82" s="167" t="str">
        <f t="shared" si="27"/>
        <v>Покупка земельных участков для целей реализации инвестиционных проектов, всего, в том числе:</v>
      </c>
    </row>
    <row r="83" spans="1:81" s="162" customFormat="1" ht="25.5" x14ac:dyDescent="0.2">
      <c r="A83" s="11" t="s">
        <v>184</v>
      </c>
      <c r="B83" s="12" t="s">
        <v>185</v>
      </c>
      <c r="C83" s="11" t="s">
        <v>82</v>
      </c>
      <c r="D83" s="314">
        <f>D84+D87</f>
        <v>0</v>
      </c>
      <c r="E83" s="158" t="s">
        <v>83</v>
      </c>
      <c r="F83" s="102">
        <f>M83+T83+AA83+AH83</f>
        <v>2.681</v>
      </c>
      <c r="G83" s="155" t="s">
        <v>83</v>
      </c>
      <c r="H83" s="155" t="s">
        <v>83</v>
      </c>
      <c r="I83" s="14">
        <f t="shared" si="86"/>
        <v>0</v>
      </c>
      <c r="J83" s="14">
        <f t="shared" si="87"/>
        <v>0</v>
      </c>
      <c r="K83" s="301" t="s">
        <v>83</v>
      </c>
      <c r="L83" s="289" t="s">
        <v>83</v>
      </c>
      <c r="M83" s="126">
        <f>M84+M87</f>
        <v>0</v>
      </c>
      <c r="N83" s="156">
        <v>0</v>
      </c>
      <c r="O83" s="156" t="s">
        <v>83</v>
      </c>
      <c r="P83" s="156">
        <v>0</v>
      </c>
      <c r="Q83" s="156">
        <v>0</v>
      </c>
      <c r="R83" s="157" t="s">
        <v>83</v>
      </c>
      <c r="S83" s="289" t="s">
        <v>83</v>
      </c>
      <c r="T83" s="126">
        <f>T84+T87</f>
        <v>0</v>
      </c>
      <c r="U83" s="156">
        <v>0</v>
      </c>
      <c r="V83" s="156" t="s">
        <v>83</v>
      </c>
      <c r="W83" s="156">
        <v>0</v>
      </c>
      <c r="X83" s="156">
        <v>0</v>
      </c>
      <c r="Y83" s="290" t="s">
        <v>83</v>
      </c>
      <c r="Z83" s="289" t="s">
        <v>83</v>
      </c>
      <c r="AA83" s="345">
        <f t="shared" ref="AA83" si="126">AA84+AA87</f>
        <v>0</v>
      </c>
      <c r="AB83" s="156">
        <v>0</v>
      </c>
      <c r="AC83" s="156" t="s">
        <v>83</v>
      </c>
      <c r="AD83" s="156">
        <v>0</v>
      </c>
      <c r="AE83" s="156">
        <v>0</v>
      </c>
      <c r="AF83" s="290" t="s">
        <v>83</v>
      </c>
      <c r="AG83" s="289" t="s">
        <v>83</v>
      </c>
      <c r="AH83" s="345">
        <f t="shared" ref="AH83" si="127">AH84+AH87</f>
        <v>2.681</v>
      </c>
      <c r="AI83" s="126">
        <f>AI84+AI87</f>
        <v>0</v>
      </c>
      <c r="AJ83" s="156" t="s">
        <v>83</v>
      </c>
      <c r="AK83" s="126">
        <f>AK84+AK87</f>
        <v>0</v>
      </c>
      <c r="AL83" s="126">
        <f>AL84+AL87</f>
        <v>0</v>
      </c>
      <c r="AM83" s="290" t="s">
        <v>83</v>
      </c>
      <c r="AN83" s="158" t="s">
        <v>83</v>
      </c>
      <c r="AO83" s="102">
        <f>AV83+BC83+BJ83+BQ83</f>
        <v>0</v>
      </c>
      <c r="AP83" s="155" t="s">
        <v>83</v>
      </c>
      <c r="AQ83" s="155" t="s">
        <v>83</v>
      </c>
      <c r="AR83" s="14">
        <f t="shared" si="90"/>
        <v>0</v>
      </c>
      <c r="AS83" s="14">
        <f t="shared" si="91"/>
        <v>0</v>
      </c>
      <c r="AT83" s="301">
        <v>0</v>
      </c>
      <c r="AU83" s="289" t="s">
        <v>83</v>
      </c>
      <c r="AV83" s="126">
        <f t="shared" ref="AV83:AW83" si="128">AV84+AV87</f>
        <v>0</v>
      </c>
      <c r="AW83" s="126">
        <f t="shared" si="128"/>
        <v>0</v>
      </c>
      <c r="AX83" s="156" t="s">
        <v>83</v>
      </c>
      <c r="AY83" s="126">
        <f t="shared" ref="AY83:AZ83" si="129">AY84+AY87</f>
        <v>0</v>
      </c>
      <c r="AZ83" s="126">
        <f t="shared" si="129"/>
        <v>0</v>
      </c>
      <c r="BA83" s="290">
        <v>0</v>
      </c>
      <c r="BB83" s="289" t="s">
        <v>83</v>
      </c>
      <c r="BC83" s="126">
        <f>BC84+BC87</f>
        <v>0</v>
      </c>
      <c r="BD83" s="126">
        <f>BD84+BD87</f>
        <v>0</v>
      </c>
      <c r="BE83" s="156" t="s">
        <v>83</v>
      </c>
      <c r="BF83" s="126">
        <f>BF84+BF87</f>
        <v>0</v>
      </c>
      <c r="BG83" s="126">
        <f>BG84+BG87</f>
        <v>0</v>
      </c>
      <c r="BH83" s="290">
        <v>0</v>
      </c>
      <c r="BI83" s="289" t="s">
        <v>83</v>
      </c>
      <c r="BJ83" s="126">
        <f>BJ84+BJ87</f>
        <v>0</v>
      </c>
      <c r="BK83" s="126">
        <f>BK84+BK87</f>
        <v>0</v>
      </c>
      <c r="BL83" s="156" t="s">
        <v>83</v>
      </c>
      <c r="BM83" s="126">
        <f>BM84+BM87</f>
        <v>0</v>
      </c>
      <c r="BN83" s="126">
        <f>BN84+BN87</f>
        <v>0</v>
      </c>
      <c r="BO83" s="290">
        <v>0</v>
      </c>
      <c r="BP83" s="289" t="s">
        <v>83</v>
      </c>
      <c r="BQ83" s="126">
        <f>BQ84+BQ87</f>
        <v>0</v>
      </c>
      <c r="BR83" s="126">
        <f>BR84+BR87</f>
        <v>0</v>
      </c>
      <c r="BS83" s="156" t="s">
        <v>83</v>
      </c>
      <c r="BT83" s="126">
        <f>BT84+BT87</f>
        <v>0</v>
      </c>
      <c r="BU83" s="126">
        <f>BU84+BU87</f>
        <v>0</v>
      </c>
      <c r="BV83" s="290">
        <v>0</v>
      </c>
      <c r="BW83" s="159" t="s">
        <v>83</v>
      </c>
      <c r="BX83" s="155" t="s">
        <v>83</v>
      </c>
      <c r="BY83" s="176">
        <f t="shared" si="25"/>
        <v>2.681</v>
      </c>
      <c r="BZ83" s="161" t="s">
        <v>83</v>
      </c>
      <c r="CA83" s="194" t="s">
        <v>83</v>
      </c>
      <c r="CB83" s="166" t="str">
        <f t="shared" si="26"/>
        <v>1.6</v>
      </c>
      <c r="CC83" s="167" t="str">
        <f t="shared" si="27"/>
        <v>Прочие инвестиционные проекты, всего, в том числе:</v>
      </c>
    </row>
    <row r="84" spans="1:81" s="162" customFormat="1" ht="14.25" x14ac:dyDescent="0.2">
      <c r="A84" s="11" t="s">
        <v>217</v>
      </c>
      <c r="B84" s="12" t="s">
        <v>218</v>
      </c>
      <c r="C84" s="35" t="s">
        <v>197</v>
      </c>
      <c r="D84" s="314">
        <f>SUM(D85:D87)</f>
        <v>0</v>
      </c>
      <c r="E84" s="158" t="s">
        <v>83</v>
      </c>
      <c r="F84" s="102">
        <f t="shared" si="92"/>
        <v>1.2753000000000001</v>
      </c>
      <c r="G84" s="155" t="s">
        <v>83</v>
      </c>
      <c r="H84" s="155" t="s">
        <v>83</v>
      </c>
      <c r="I84" s="14">
        <f t="shared" si="86"/>
        <v>0</v>
      </c>
      <c r="J84" s="14">
        <f t="shared" si="87"/>
        <v>0</v>
      </c>
      <c r="K84" s="301" t="s">
        <v>83</v>
      </c>
      <c r="L84" s="289" t="s">
        <v>83</v>
      </c>
      <c r="M84" s="126">
        <f>SUM(M85:M87)</f>
        <v>0</v>
      </c>
      <c r="N84" s="156">
        <v>0</v>
      </c>
      <c r="O84" s="156" t="s">
        <v>83</v>
      </c>
      <c r="P84" s="156">
        <v>0</v>
      </c>
      <c r="Q84" s="156">
        <v>0</v>
      </c>
      <c r="R84" s="157" t="s">
        <v>83</v>
      </c>
      <c r="S84" s="289" t="s">
        <v>83</v>
      </c>
      <c r="T84" s="126">
        <f>SUM(T85:T87)</f>
        <v>0</v>
      </c>
      <c r="U84" s="156">
        <v>0</v>
      </c>
      <c r="V84" s="156" t="s">
        <v>83</v>
      </c>
      <c r="W84" s="156">
        <v>0</v>
      </c>
      <c r="X84" s="156">
        <v>0</v>
      </c>
      <c r="Y84" s="290" t="s">
        <v>83</v>
      </c>
      <c r="Z84" s="289" t="s">
        <v>83</v>
      </c>
      <c r="AA84" s="345">
        <f t="shared" ref="AA84" si="130">SUM(AA85:AA86)</f>
        <v>0</v>
      </c>
      <c r="AB84" s="156">
        <v>0</v>
      </c>
      <c r="AC84" s="156" t="s">
        <v>83</v>
      </c>
      <c r="AD84" s="156">
        <v>0</v>
      </c>
      <c r="AE84" s="156">
        <v>0</v>
      </c>
      <c r="AF84" s="290" t="s">
        <v>83</v>
      </c>
      <c r="AG84" s="289" t="s">
        <v>83</v>
      </c>
      <c r="AH84" s="345">
        <f t="shared" ref="AH84" si="131">SUM(AH85:AH86)</f>
        <v>1.2753000000000001</v>
      </c>
      <c r="AI84" s="156">
        <v>0</v>
      </c>
      <c r="AJ84" s="156" t="s">
        <v>83</v>
      </c>
      <c r="AK84" s="156">
        <v>0</v>
      </c>
      <c r="AL84" s="156">
        <v>0</v>
      </c>
      <c r="AM84" s="290" t="s">
        <v>83</v>
      </c>
      <c r="AN84" s="158" t="s">
        <v>83</v>
      </c>
      <c r="AO84" s="102">
        <f t="shared" si="100"/>
        <v>0</v>
      </c>
      <c r="AP84" s="14">
        <f t="shared" si="100"/>
        <v>0</v>
      </c>
      <c r="AQ84" s="155" t="s">
        <v>83</v>
      </c>
      <c r="AR84" s="14">
        <f t="shared" si="90"/>
        <v>0</v>
      </c>
      <c r="AS84" s="102">
        <f t="shared" si="91"/>
        <v>0</v>
      </c>
      <c r="AT84" s="243">
        <f t="shared" si="91"/>
        <v>0</v>
      </c>
      <c r="AU84" s="158" t="s">
        <v>83</v>
      </c>
      <c r="AV84" s="126">
        <f>SUM(AV85:AV87)</f>
        <v>0</v>
      </c>
      <c r="AW84" s="126">
        <f>SUM(AW85:AW87)</f>
        <v>0</v>
      </c>
      <c r="AX84" s="155" t="s">
        <v>83</v>
      </c>
      <c r="AY84" s="126">
        <f>SUM(AY85:AY87)</f>
        <v>0</v>
      </c>
      <c r="AZ84" s="126">
        <f>SUM(AZ85:AZ87)</f>
        <v>0</v>
      </c>
      <c r="BA84" s="258">
        <f>SUM(BA85:BA87)</f>
        <v>0</v>
      </c>
      <c r="BB84" s="158" t="s">
        <v>83</v>
      </c>
      <c r="BC84" s="126">
        <f>SUM(BC85:BC87)</f>
        <v>0</v>
      </c>
      <c r="BD84" s="126">
        <f>SUM(BD85:BD87)</f>
        <v>0</v>
      </c>
      <c r="BE84" s="155" t="s">
        <v>83</v>
      </c>
      <c r="BF84" s="126">
        <f>SUM(BF85:BF87)</f>
        <v>0</v>
      </c>
      <c r="BG84" s="126">
        <f>SUM(BG85:BG87)</f>
        <v>0</v>
      </c>
      <c r="BH84" s="270">
        <f>SUM(BH85:BH87)</f>
        <v>0</v>
      </c>
      <c r="BI84" s="158" t="s">
        <v>83</v>
      </c>
      <c r="BJ84" s="126">
        <f>SUM(BJ85:BJ87)</f>
        <v>0</v>
      </c>
      <c r="BK84" s="126">
        <f>SUM(BK85:BK87)</f>
        <v>0</v>
      </c>
      <c r="BL84" s="155" t="s">
        <v>83</v>
      </c>
      <c r="BM84" s="126">
        <f>SUM(BM85:BM87)</f>
        <v>0</v>
      </c>
      <c r="BN84" s="126">
        <f>SUM(BN85:BN87)</f>
        <v>0</v>
      </c>
      <c r="BO84" s="126">
        <f>SUM(BO85:BO87)</f>
        <v>0</v>
      </c>
      <c r="BP84" s="158" t="s">
        <v>83</v>
      </c>
      <c r="BQ84" s="126">
        <f>SUM(BQ85:BQ87)</f>
        <v>0</v>
      </c>
      <c r="BR84" s="126">
        <f>SUM(BR85:BR87)</f>
        <v>0</v>
      </c>
      <c r="BS84" s="155" t="s">
        <v>83</v>
      </c>
      <c r="BT84" s="126">
        <f>SUM(BT85:BT87)</f>
        <v>0</v>
      </c>
      <c r="BU84" s="126">
        <f>SUM(BU85:BU87)</f>
        <v>0</v>
      </c>
      <c r="BV84" s="258">
        <f>SUM(BV85:BV87)</f>
        <v>0</v>
      </c>
      <c r="BW84" s="159" t="s">
        <v>83</v>
      </c>
      <c r="BX84" s="155" t="s">
        <v>83</v>
      </c>
      <c r="BY84" s="176">
        <f t="shared" si="25"/>
        <v>1.2753000000000001</v>
      </c>
      <c r="BZ84" s="161" t="s">
        <v>83</v>
      </c>
      <c r="CA84" s="194" t="s">
        <v>83</v>
      </c>
      <c r="CB84" s="166" t="str">
        <f t="shared" si="26"/>
        <v>1.6.1</v>
      </c>
      <c r="CC84" s="167" t="str">
        <f t="shared" si="27"/>
        <v>Приобретение основных средств</v>
      </c>
    </row>
    <row r="85" spans="1:81" s="135" customFormat="1" ht="33" customHeight="1" x14ac:dyDescent="0.2">
      <c r="A85" s="30" t="s">
        <v>219</v>
      </c>
      <c r="B85" s="36" t="s">
        <v>220</v>
      </c>
      <c r="C85" s="31" t="s">
        <v>221</v>
      </c>
      <c r="D85" s="311">
        <v>0</v>
      </c>
      <c r="E85" s="131" t="s">
        <v>83</v>
      </c>
      <c r="F85" s="118">
        <f t="shared" si="92"/>
        <v>0.76580000000000004</v>
      </c>
      <c r="G85" s="128" t="s">
        <v>83</v>
      </c>
      <c r="H85" s="128" t="s">
        <v>83</v>
      </c>
      <c r="I85" s="8">
        <f t="shared" si="86"/>
        <v>0</v>
      </c>
      <c r="J85" s="8">
        <f t="shared" si="87"/>
        <v>0</v>
      </c>
      <c r="K85" s="299" t="s">
        <v>83</v>
      </c>
      <c r="L85" s="285" t="s">
        <v>83</v>
      </c>
      <c r="M85" s="120">
        <v>0</v>
      </c>
      <c r="N85" s="37" t="s">
        <v>83</v>
      </c>
      <c r="O85" s="37" t="s">
        <v>83</v>
      </c>
      <c r="P85" s="37">
        <v>0</v>
      </c>
      <c r="Q85" s="37">
        <v>0</v>
      </c>
      <c r="R85" s="64" t="s">
        <v>83</v>
      </c>
      <c r="S85" s="285" t="s">
        <v>83</v>
      </c>
      <c r="T85" s="120">
        <v>0</v>
      </c>
      <c r="U85" s="37" t="s">
        <v>83</v>
      </c>
      <c r="V85" s="37" t="s">
        <v>83</v>
      </c>
      <c r="W85" s="37">
        <v>0</v>
      </c>
      <c r="X85" s="37">
        <v>0</v>
      </c>
      <c r="Y85" s="286" t="s">
        <v>83</v>
      </c>
      <c r="Z85" s="285" t="s">
        <v>83</v>
      </c>
      <c r="AA85" s="341">
        <v>0</v>
      </c>
      <c r="AB85" s="37" t="s">
        <v>83</v>
      </c>
      <c r="AC85" s="37" t="s">
        <v>83</v>
      </c>
      <c r="AD85" s="37">
        <v>0</v>
      </c>
      <c r="AE85" s="37">
        <v>0</v>
      </c>
      <c r="AF85" s="286" t="s">
        <v>83</v>
      </c>
      <c r="AG85" s="285" t="s">
        <v>83</v>
      </c>
      <c r="AH85" s="341">
        <f>0.7658</f>
        <v>0.76580000000000004</v>
      </c>
      <c r="AI85" s="37">
        <v>0</v>
      </c>
      <c r="AJ85" s="37" t="s">
        <v>83</v>
      </c>
      <c r="AK85" s="37">
        <v>0</v>
      </c>
      <c r="AL85" s="37">
        <v>0</v>
      </c>
      <c r="AM85" s="286" t="s">
        <v>83</v>
      </c>
      <c r="AN85" s="131" t="s">
        <v>83</v>
      </c>
      <c r="AO85" s="55">
        <f t="shared" si="100"/>
        <v>0</v>
      </c>
      <c r="AP85" s="40">
        <f t="shared" si="100"/>
        <v>0</v>
      </c>
      <c r="AQ85" s="128" t="s">
        <v>83</v>
      </c>
      <c r="AR85" s="40">
        <f t="shared" si="90"/>
        <v>0</v>
      </c>
      <c r="AS85" s="55">
        <f t="shared" si="91"/>
        <v>0</v>
      </c>
      <c r="AT85" s="241">
        <f t="shared" si="91"/>
        <v>0</v>
      </c>
      <c r="AU85" s="131" t="s">
        <v>83</v>
      </c>
      <c r="AV85" s="127">
        <v>0</v>
      </c>
      <c r="AW85" s="127">
        <v>0</v>
      </c>
      <c r="AX85" s="128" t="s">
        <v>83</v>
      </c>
      <c r="AY85" s="127">
        <v>0</v>
      </c>
      <c r="AZ85" s="127">
        <v>0</v>
      </c>
      <c r="BA85" s="254">
        <v>0</v>
      </c>
      <c r="BB85" s="131" t="s">
        <v>83</v>
      </c>
      <c r="BC85" s="127">
        <v>0</v>
      </c>
      <c r="BD85" s="127">
        <v>0</v>
      </c>
      <c r="BE85" s="128" t="s">
        <v>83</v>
      </c>
      <c r="BF85" s="127">
        <v>0</v>
      </c>
      <c r="BG85" s="127">
        <v>0</v>
      </c>
      <c r="BH85" s="266">
        <v>0</v>
      </c>
      <c r="BI85" s="131" t="s">
        <v>83</v>
      </c>
      <c r="BJ85" s="127">
        <v>0</v>
      </c>
      <c r="BK85" s="127">
        <v>0</v>
      </c>
      <c r="BL85" s="128" t="s">
        <v>83</v>
      </c>
      <c r="BM85" s="127">
        <v>0</v>
      </c>
      <c r="BN85" s="127">
        <v>0</v>
      </c>
      <c r="BO85" s="127">
        <v>0</v>
      </c>
      <c r="BP85" s="131" t="s">
        <v>83</v>
      </c>
      <c r="BQ85" s="127">
        <v>0</v>
      </c>
      <c r="BR85" s="127">
        <v>0</v>
      </c>
      <c r="BS85" s="128" t="s">
        <v>83</v>
      </c>
      <c r="BT85" s="127">
        <v>0</v>
      </c>
      <c r="BU85" s="127">
        <v>0</v>
      </c>
      <c r="BV85" s="254">
        <v>0</v>
      </c>
      <c r="BW85" s="132" t="s">
        <v>83</v>
      </c>
      <c r="BX85" s="128" t="s">
        <v>83</v>
      </c>
      <c r="BY85" s="174">
        <f t="shared" si="25"/>
        <v>0.76580000000000004</v>
      </c>
      <c r="BZ85" s="133" t="s">
        <v>83</v>
      </c>
      <c r="CA85" s="133" t="s">
        <v>83</v>
      </c>
      <c r="CB85" s="166" t="str">
        <f t="shared" si="26"/>
        <v>1.6.5.</v>
      </c>
      <c r="CC85" s="167" t="str">
        <f t="shared" si="27"/>
        <v xml:space="preserve">ГАЗ 27527 Соболь Комби </v>
      </c>
    </row>
    <row r="86" spans="1:81" s="135" customFormat="1" ht="24.75" customHeight="1" x14ac:dyDescent="0.2">
      <c r="A86" s="30" t="s">
        <v>219</v>
      </c>
      <c r="B86" s="36" t="s">
        <v>186</v>
      </c>
      <c r="C86" s="31" t="s">
        <v>222</v>
      </c>
      <c r="D86" s="311">
        <v>0</v>
      </c>
      <c r="E86" s="131" t="s">
        <v>83</v>
      </c>
      <c r="F86" s="118">
        <f t="shared" si="92"/>
        <v>0.50949999999999995</v>
      </c>
      <c r="G86" s="128" t="s">
        <v>83</v>
      </c>
      <c r="H86" s="128" t="s">
        <v>83</v>
      </c>
      <c r="I86" s="8">
        <f t="shared" si="86"/>
        <v>0</v>
      </c>
      <c r="J86" s="8">
        <f t="shared" si="87"/>
        <v>0</v>
      </c>
      <c r="K86" s="299" t="s">
        <v>83</v>
      </c>
      <c r="L86" s="285" t="s">
        <v>83</v>
      </c>
      <c r="M86" s="120">
        <v>0</v>
      </c>
      <c r="N86" s="37" t="s">
        <v>83</v>
      </c>
      <c r="O86" s="37" t="s">
        <v>83</v>
      </c>
      <c r="P86" s="37">
        <v>0</v>
      </c>
      <c r="Q86" s="37">
        <v>0</v>
      </c>
      <c r="R86" s="64" t="s">
        <v>83</v>
      </c>
      <c r="S86" s="285" t="s">
        <v>83</v>
      </c>
      <c r="T86" s="120">
        <v>0</v>
      </c>
      <c r="U86" s="37" t="s">
        <v>83</v>
      </c>
      <c r="V86" s="37" t="s">
        <v>83</v>
      </c>
      <c r="W86" s="37">
        <v>0</v>
      </c>
      <c r="X86" s="37">
        <v>0</v>
      </c>
      <c r="Y86" s="286" t="s">
        <v>83</v>
      </c>
      <c r="Z86" s="285" t="s">
        <v>83</v>
      </c>
      <c r="AA86" s="341">
        <v>0</v>
      </c>
      <c r="AB86" s="37" t="s">
        <v>83</v>
      </c>
      <c r="AC86" s="37" t="s">
        <v>83</v>
      </c>
      <c r="AD86" s="37">
        <v>0</v>
      </c>
      <c r="AE86" s="37">
        <v>0</v>
      </c>
      <c r="AF86" s="286" t="s">
        <v>83</v>
      </c>
      <c r="AG86" s="285" t="s">
        <v>83</v>
      </c>
      <c r="AH86" s="341">
        <f>0.5095</f>
        <v>0.50949999999999995</v>
      </c>
      <c r="AI86" s="37">
        <v>0</v>
      </c>
      <c r="AJ86" s="37" t="s">
        <v>83</v>
      </c>
      <c r="AK86" s="37">
        <v>0</v>
      </c>
      <c r="AL86" s="37">
        <v>0</v>
      </c>
      <c r="AM86" s="286" t="s">
        <v>83</v>
      </c>
      <c r="AN86" s="131" t="s">
        <v>83</v>
      </c>
      <c r="AO86" s="55">
        <f t="shared" si="100"/>
        <v>0</v>
      </c>
      <c r="AP86" s="40">
        <f t="shared" si="100"/>
        <v>0</v>
      </c>
      <c r="AQ86" s="128" t="s">
        <v>83</v>
      </c>
      <c r="AR86" s="40">
        <f t="shared" si="90"/>
        <v>0</v>
      </c>
      <c r="AS86" s="55">
        <f t="shared" si="91"/>
        <v>0</v>
      </c>
      <c r="AT86" s="241">
        <f t="shared" si="91"/>
        <v>0</v>
      </c>
      <c r="AU86" s="131" t="s">
        <v>83</v>
      </c>
      <c r="AV86" s="127">
        <v>0</v>
      </c>
      <c r="AW86" s="127">
        <v>0</v>
      </c>
      <c r="AX86" s="128" t="s">
        <v>83</v>
      </c>
      <c r="AY86" s="127">
        <v>0</v>
      </c>
      <c r="AZ86" s="127">
        <v>0</v>
      </c>
      <c r="BA86" s="254">
        <v>0</v>
      </c>
      <c r="BB86" s="131" t="s">
        <v>83</v>
      </c>
      <c r="BC86" s="127">
        <v>0</v>
      </c>
      <c r="BD86" s="127">
        <v>0</v>
      </c>
      <c r="BE86" s="128" t="s">
        <v>83</v>
      </c>
      <c r="BF86" s="127">
        <v>0</v>
      </c>
      <c r="BG86" s="127">
        <v>0</v>
      </c>
      <c r="BH86" s="266">
        <v>0</v>
      </c>
      <c r="BI86" s="131" t="s">
        <v>83</v>
      </c>
      <c r="BJ86" s="127">
        <v>0</v>
      </c>
      <c r="BK86" s="127">
        <v>0</v>
      </c>
      <c r="BL86" s="128" t="s">
        <v>83</v>
      </c>
      <c r="BM86" s="127">
        <v>0</v>
      </c>
      <c r="BN86" s="127">
        <v>0</v>
      </c>
      <c r="BO86" s="127">
        <v>0</v>
      </c>
      <c r="BP86" s="131" t="s">
        <v>83</v>
      </c>
      <c r="BQ86" s="127">
        <v>0</v>
      </c>
      <c r="BR86" s="127">
        <v>0</v>
      </c>
      <c r="BS86" s="128" t="s">
        <v>83</v>
      </c>
      <c r="BT86" s="127">
        <v>0</v>
      </c>
      <c r="BU86" s="127">
        <v>0</v>
      </c>
      <c r="BV86" s="254">
        <v>0</v>
      </c>
      <c r="BW86" s="132" t="s">
        <v>83</v>
      </c>
      <c r="BX86" s="128" t="s">
        <v>83</v>
      </c>
      <c r="BY86" s="174">
        <f t="shared" si="25"/>
        <v>0.50949999999999995</v>
      </c>
      <c r="BZ86" s="133" t="s">
        <v>83</v>
      </c>
      <c r="CA86" s="133" t="s">
        <v>83</v>
      </c>
      <c r="CB86" s="166" t="str">
        <f t="shared" si="26"/>
        <v>1.6.5.</v>
      </c>
      <c r="CC86" s="167" t="str">
        <f t="shared" si="27"/>
        <v>Трансформаторы  ТМГ 400/6-0,4 Y/Yн-0, ТМГ 11-250/6/0.4 Y/Yн-0</v>
      </c>
    </row>
    <row r="87" spans="1:81" s="162" customFormat="1" ht="31.5" customHeight="1" thickBot="1" x14ac:dyDescent="0.25">
      <c r="A87" s="353" t="s">
        <v>223</v>
      </c>
      <c r="B87" s="354" t="s">
        <v>224</v>
      </c>
      <c r="C87" s="355" t="s">
        <v>225</v>
      </c>
      <c r="D87" s="356">
        <v>0</v>
      </c>
      <c r="E87" s="319" t="s">
        <v>83</v>
      </c>
      <c r="F87" s="320">
        <f t="shared" si="92"/>
        <v>1.4056999999999999</v>
      </c>
      <c r="G87" s="321" t="s">
        <v>83</v>
      </c>
      <c r="H87" s="321" t="s">
        <v>83</v>
      </c>
      <c r="I87" s="322">
        <f t="shared" si="86"/>
        <v>0</v>
      </c>
      <c r="J87" s="322">
        <f t="shared" si="87"/>
        <v>0</v>
      </c>
      <c r="K87" s="323" t="s">
        <v>83</v>
      </c>
      <c r="L87" s="324" t="s">
        <v>83</v>
      </c>
      <c r="M87" s="325">
        <v>0</v>
      </c>
      <c r="N87" s="326" t="s">
        <v>83</v>
      </c>
      <c r="O87" s="326" t="s">
        <v>83</v>
      </c>
      <c r="P87" s="326">
        <v>0</v>
      </c>
      <c r="Q87" s="326">
        <v>0</v>
      </c>
      <c r="R87" s="327" t="s">
        <v>83</v>
      </c>
      <c r="S87" s="324" t="s">
        <v>83</v>
      </c>
      <c r="T87" s="325">
        <v>0</v>
      </c>
      <c r="U87" s="326" t="s">
        <v>83</v>
      </c>
      <c r="V87" s="326" t="s">
        <v>83</v>
      </c>
      <c r="W87" s="326">
        <v>0</v>
      </c>
      <c r="X87" s="326">
        <v>0</v>
      </c>
      <c r="Y87" s="328" t="s">
        <v>83</v>
      </c>
      <c r="Z87" s="324" t="s">
        <v>83</v>
      </c>
      <c r="AA87" s="357">
        <v>0</v>
      </c>
      <c r="AB87" s="326" t="s">
        <v>83</v>
      </c>
      <c r="AC87" s="326" t="s">
        <v>83</v>
      </c>
      <c r="AD87" s="326">
        <v>0</v>
      </c>
      <c r="AE87" s="326">
        <v>0</v>
      </c>
      <c r="AF87" s="328" t="s">
        <v>83</v>
      </c>
      <c r="AG87" s="324" t="s">
        <v>83</v>
      </c>
      <c r="AH87" s="357">
        <f>1.4057</f>
        <v>1.4056999999999999</v>
      </c>
      <c r="AI87" s="326">
        <v>0</v>
      </c>
      <c r="AJ87" s="326" t="s">
        <v>83</v>
      </c>
      <c r="AK87" s="326">
        <v>0</v>
      </c>
      <c r="AL87" s="326">
        <v>0</v>
      </c>
      <c r="AM87" s="328" t="s">
        <v>83</v>
      </c>
      <c r="AN87" s="319" t="s">
        <v>83</v>
      </c>
      <c r="AO87" s="320">
        <f t="shared" si="100"/>
        <v>0</v>
      </c>
      <c r="AP87" s="322">
        <f t="shared" si="100"/>
        <v>0</v>
      </c>
      <c r="AQ87" s="321" t="s">
        <v>83</v>
      </c>
      <c r="AR87" s="322">
        <f t="shared" si="90"/>
        <v>0</v>
      </c>
      <c r="AS87" s="320">
        <f t="shared" si="91"/>
        <v>0</v>
      </c>
      <c r="AT87" s="329">
        <f t="shared" si="91"/>
        <v>0</v>
      </c>
      <c r="AU87" s="319" t="s">
        <v>83</v>
      </c>
      <c r="AV87" s="325">
        <v>0</v>
      </c>
      <c r="AW87" s="325">
        <v>0</v>
      </c>
      <c r="AX87" s="321" t="s">
        <v>83</v>
      </c>
      <c r="AY87" s="325">
        <v>0</v>
      </c>
      <c r="AZ87" s="325">
        <v>0</v>
      </c>
      <c r="BA87" s="330">
        <v>0</v>
      </c>
      <c r="BB87" s="319" t="s">
        <v>83</v>
      </c>
      <c r="BC87" s="325">
        <v>0</v>
      </c>
      <c r="BD87" s="325">
        <v>0</v>
      </c>
      <c r="BE87" s="321" t="s">
        <v>83</v>
      </c>
      <c r="BF87" s="325">
        <v>0</v>
      </c>
      <c r="BG87" s="325">
        <v>0</v>
      </c>
      <c r="BH87" s="330">
        <v>0</v>
      </c>
      <c r="BI87" s="319" t="s">
        <v>83</v>
      </c>
      <c r="BJ87" s="325">
        <v>0</v>
      </c>
      <c r="BK87" s="325">
        <v>0</v>
      </c>
      <c r="BL87" s="321" t="s">
        <v>83</v>
      </c>
      <c r="BM87" s="325">
        <v>0</v>
      </c>
      <c r="BN87" s="325">
        <v>0</v>
      </c>
      <c r="BO87" s="325">
        <v>0</v>
      </c>
      <c r="BP87" s="319" t="s">
        <v>83</v>
      </c>
      <c r="BQ87" s="325">
        <v>0</v>
      </c>
      <c r="BR87" s="325">
        <v>0</v>
      </c>
      <c r="BS87" s="321" t="s">
        <v>83</v>
      </c>
      <c r="BT87" s="325">
        <v>0</v>
      </c>
      <c r="BU87" s="325">
        <v>0</v>
      </c>
      <c r="BV87" s="330">
        <v>0</v>
      </c>
      <c r="BW87" s="159" t="s">
        <v>83</v>
      </c>
      <c r="BX87" s="155" t="s">
        <v>83</v>
      </c>
      <c r="BY87" s="176">
        <f t="shared" si="25"/>
        <v>1.4056999999999999</v>
      </c>
      <c r="BZ87" s="161" t="s">
        <v>83</v>
      </c>
      <c r="CA87" s="161" t="s">
        <v>83</v>
      </c>
      <c r="CB87" s="222" t="str">
        <f t="shared" si="26"/>
        <v>1.6.6.</v>
      </c>
      <c r="CC87" s="223" t="str">
        <f t="shared" si="27"/>
        <v>Реконстркуция крыш производственных зданий - замена на скатные крыши</v>
      </c>
    </row>
    <row r="88" spans="1:81" x14ac:dyDescent="0.25">
      <c r="AO88" s="1"/>
      <c r="AV88" s="1"/>
      <c r="BC88" s="1"/>
      <c r="BJ88" s="1"/>
      <c r="BQ88" s="1"/>
    </row>
    <row r="89" spans="1:81" x14ac:dyDescent="0.25">
      <c r="AO89" s="1"/>
      <c r="AV89" s="1"/>
      <c r="BC89" s="1"/>
      <c r="BJ89" s="1"/>
      <c r="BQ89" s="1"/>
    </row>
    <row r="90" spans="1:81" x14ac:dyDescent="0.25">
      <c r="AO90" s="1"/>
      <c r="AV90" s="1"/>
      <c r="BC90" s="1"/>
      <c r="BJ90" s="1"/>
      <c r="BQ90" s="1"/>
    </row>
    <row r="91" spans="1:81" s="358" customFormat="1" ht="18.75" x14ac:dyDescent="0.3">
      <c r="B91" s="358" t="s">
        <v>227</v>
      </c>
      <c r="W91" s="358" t="s">
        <v>228</v>
      </c>
      <c r="BZ91" s="359"/>
      <c r="CA91" s="360"/>
    </row>
    <row r="92" spans="1:81" s="361" customFormat="1" ht="18.75" x14ac:dyDescent="0.3">
      <c r="B92" s="362"/>
      <c r="C92" s="363"/>
      <c r="D92" s="363"/>
      <c r="E92" s="363"/>
      <c r="F92" s="363"/>
      <c r="G92" s="363"/>
      <c r="W92" s="362"/>
      <c r="X92" s="364"/>
      <c r="AU92" s="365"/>
      <c r="AV92" s="362"/>
      <c r="AW92" s="364"/>
      <c r="AY92" s="365"/>
      <c r="BZ92" s="366"/>
      <c r="CA92" s="367"/>
    </row>
    <row r="93" spans="1:81" s="361" customFormat="1" ht="18.75" x14ac:dyDescent="0.3">
      <c r="B93" s="368" t="s">
        <v>189</v>
      </c>
      <c r="C93" s="368"/>
      <c r="D93" s="368"/>
      <c r="E93" s="368"/>
      <c r="F93" s="363"/>
      <c r="G93" s="363"/>
      <c r="W93" s="362" t="s">
        <v>229</v>
      </c>
      <c r="X93" s="362"/>
      <c r="AU93" s="365"/>
      <c r="AV93" s="362"/>
      <c r="AW93" s="362"/>
      <c r="AX93" s="372"/>
      <c r="AY93" s="365"/>
      <c r="BZ93" s="366"/>
      <c r="CA93" s="367"/>
    </row>
    <row r="94" spans="1:81" s="361" customFormat="1" ht="18.75" x14ac:dyDescent="0.3">
      <c r="AV94" s="372"/>
      <c r="AW94" s="372"/>
      <c r="AX94" s="372"/>
      <c r="BZ94" s="366"/>
      <c r="CA94" s="367"/>
    </row>
    <row r="95" spans="1:81" s="361" customFormat="1" ht="18.75" x14ac:dyDescent="0.3">
      <c r="B95" s="369" t="s">
        <v>190</v>
      </c>
      <c r="C95" s="370"/>
      <c r="D95" s="370"/>
      <c r="E95" s="358"/>
      <c r="F95" s="370"/>
      <c r="G95" s="358"/>
      <c r="H95" s="358"/>
      <c r="I95" s="358"/>
      <c r="J95" s="358"/>
      <c r="K95" s="358"/>
      <c r="W95" s="371" t="s">
        <v>230</v>
      </c>
      <c r="X95" s="358"/>
      <c r="AV95" s="371"/>
      <c r="AW95" s="372"/>
      <c r="AX95" s="372"/>
      <c r="BZ95" s="366"/>
      <c r="CA95" s="367"/>
    </row>
    <row r="99" spans="2:81" s="78" customFormat="1" ht="15" x14ac:dyDescent="0.25">
      <c r="B99" s="113" t="s">
        <v>187</v>
      </c>
      <c r="C99" s="114"/>
      <c r="D99" s="114"/>
      <c r="E99" s="114"/>
      <c r="F99" s="114"/>
      <c r="G99" s="114"/>
      <c r="H99" s="114"/>
      <c r="I99" s="114"/>
      <c r="J99" s="114"/>
      <c r="K99" s="114"/>
      <c r="W99" s="114" t="s">
        <v>188</v>
      </c>
      <c r="X99" s="114"/>
      <c r="AU99" s="115"/>
      <c r="AV99" s="114" t="s">
        <v>188</v>
      </c>
      <c r="AW99" s="114"/>
      <c r="AY99" s="115"/>
      <c r="BZ99" s="116"/>
      <c r="CA99" s="195"/>
      <c r="CB99" s="135"/>
      <c r="CC99" s="135"/>
    </row>
    <row r="100" spans="2:81" s="78" customFormat="1" ht="15" x14ac:dyDescent="0.25">
      <c r="B100" s="113"/>
      <c r="AU100" s="115"/>
      <c r="AY100" s="115"/>
      <c r="BZ100" s="116"/>
      <c r="CA100" s="195"/>
      <c r="CB100" s="135"/>
      <c r="CC100" s="135"/>
    </row>
    <row r="101" spans="2:81" s="78" customFormat="1" ht="15" x14ac:dyDescent="0.25">
      <c r="B101" s="113" t="s">
        <v>226</v>
      </c>
      <c r="C101" s="113"/>
      <c r="D101" s="113"/>
      <c r="E101" s="113"/>
      <c r="F101" s="117"/>
      <c r="G101" s="117"/>
      <c r="W101" s="404" t="s">
        <v>198</v>
      </c>
      <c r="X101" s="404"/>
      <c r="AU101" s="115"/>
      <c r="AV101" s="404" t="s">
        <v>199</v>
      </c>
      <c r="AW101" s="404"/>
      <c r="AX101" s="404"/>
      <c r="AY101" s="115"/>
      <c r="BZ101" s="116"/>
      <c r="CA101" s="195"/>
      <c r="CB101" s="135"/>
      <c r="CC101" s="135"/>
    </row>
  </sheetData>
  <mergeCells count="37">
    <mergeCell ref="AV101:AX101"/>
    <mergeCell ref="E16:AM16"/>
    <mergeCell ref="AN16:BV16"/>
    <mergeCell ref="E17:K17"/>
    <mergeCell ref="L17:R17"/>
    <mergeCell ref="S17:Y17"/>
    <mergeCell ref="Z17:AF17"/>
    <mergeCell ref="AG17:AM17"/>
    <mergeCell ref="AN17:AT17"/>
    <mergeCell ref="BC18:BH18"/>
    <mergeCell ref="BJ18:BO18"/>
    <mergeCell ref="BQ18:BV18"/>
    <mergeCell ref="W101:X101"/>
    <mergeCell ref="F18:K18"/>
    <mergeCell ref="M18:R18"/>
    <mergeCell ref="T18:Y18"/>
    <mergeCell ref="BW15:BZ17"/>
    <mergeCell ref="CA15:CA19"/>
    <mergeCell ref="BW18:BX18"/>
    <mergeCell ref="BY18:BZ18"/>
    <mergeCell ref="D5:T5"/>
    <mergeCell ref="D7:AJ7"/>
    <mergeCell ref="D8:AD8"/>
    <mergeCell ref="D10:AC10"/>
    <mergeCell ref="AA18:AF18"/>
    <mergeCell ref="A15:A19"/>
    <mergeCell ref="B15:B19"/>
    <mergeCell ref="C15:C19"/>
    <mergeCell ref="D15:D19"/>
    <mergeCell ref="E15:BV15"/>
    <mergeCell ref="AU17:BA17"/>
    <mergeCell ref="BB17:BH17"/>
    <mergeCell ref="BI17:BO17"/>
    <mergeCell ref="BP17:BV17"/>
    <mergeCell ref="AH18:AM18"/>
    <mergeCell ref="AO18:AT18"/>
    <mergeCell ref="AV18:BA18"/>
  </mergeCells>
  <printOptions horizontalCentered="1"/>
  <pageMargins left="0.19685039370078741" right="0.19685039370078741" top="0.19685039370078741" bottom="0.19685039370078741" header="0" footer="0"/>
  <pageSetup paperSize="8" scale="6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13квОС</vt:lpstr>
      <vt:lpstr>Лист1</vt:lpstr>
      <vt:lpstr>Лист2</vt:lpstr>
      <vt:lpstr>Лист3</vt:lpstr>
      <vt:lpstr>'13квОС'!Заголовки_для_печати</vt:lpstr>
      <vt:lpstr>'13квОС'!Область_печати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2020-11-11T11:52:12Z</dcterms:modified>
</cp:coreProperties>
</file>