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доработка к 14.07,20)" sheetId="4" r:id="rId1"/>
    <sheet name="Лист2" sheetId="2" r:id="rId2"/>
    <sheet name="Лист3" sheetId="3" r:id="rId3"/>
  </sheets>
  <definedNames>
    <definedName name="_xlnm.Print_Area" localSheetId="0">'доработка к 14.07,20)'!$A$1:$T$31</definedName>
  </definedNames>
  <calcPr calcId="144525" refMode="R1C1"/>
</workbook>
</file>

<file path=xl/calcChain.xml><?xml version="1.0" encoding="utf-8"?>
<calcChain xmlns="http://schemas.openxmlformats.org/spreadsheetml/2006/main">
  <c r="P14" i="4" l="1"/>
  <c r="P13" i="4"/>
  <c r="M14" i="4"/>
  <c r="M13" i="4"/>
  <c r="J14" i="4"/>
  <c r="J13" i="4"/>
  <c r="G14" i="4"/>
  <c r="G13" i="4"/>
  <c r="D14" i="4"/>
  <c r="E10" i="4"/>
  <c r="S14" i="4" l="1"/>
  <c r="Q14" i="4"/>
  <c r="N14" i="4"/>
  <c r="K14" i="4"/>
  <c r="H14" i="4"/>
  <c r="E14" i="4"/>
  <c r="Q13" i="4"/>
  <c r="N13" i="4"/>
  <c r="K13" i="4"/>
  <c r="H13" i="4"/>
  <c r="D13" i="4"/>
  <c r="S13" i="4" s="1"/>
  <c r="S12" i="4"/>
  <c r="Q12" i="4"/>
  <c r="N12" i="4"/>
  <c r="K12" i="4"/>
  <c r="H12" i="4"/>
  <c r="E12" i="4"/>
  <c r="S11" i="4"/>
  <c r="S10" i="4"/>
  <c r="S9" i="4" s="1"/>
  <c r="Q10" i="4"/>
  <c r="N10" i="4"/>
  <c r="K10" i="4"/>
  <c r="H10" i="4"/>
  <c r="T10" i="4" s="1"/>
  <c r="P9" i="4"/>
  <c r="M9" i="4"/>
  <c r="J9" i="4"/>
  <c r="G9" i="4"/>
  <c r="D9" i="4"/>
  <c r="Q11" i="4" l="1"/>
  <c r="Q9" i="4" s="1"/>
  <c r="N11" i="4"/>
  <c r="N9" i="4" s="1"/>
  <c r="K11" i="4"/>
  <c r="K9" i="4" s="1"/>
  <c r="H11" i="4"/>
  <c r="H9" i="4" s="1"/>
  <c r="T14" i="4"/>
  <c r="T12" i="4"/>
  <c r="E13" i="4"/>
  <c r="E11" i="4" l="1"/>
  <c r="T13" i="4"/>
  <c r="T11" i="4" l="1"/>
  <c r="T9" i="4" s="1"/>
  <c r="E9" i="4"/>
</calcChain>
</file>

<file path=xl/sharedStrings.xml><?xml version="1.0" encoding="utf-8"?>
<sst xmlns="http://schemas.openxmlformats.org/spreadsheetml/2006/main" count="43" uniqueCount="28">
  <si>
    <t>Наименование этапов работ</t>
  </si>
  <si>
    <t>Кудрявцев В.В.</t>
  </si>
  <si>
    <t>Экономист</t>
  </si>
  <si>
    <t>Софронова О.А.</t>
  </si>
  <si>
    <t>5.</t>
  </si>
  <si>
    <t>Установка узлов учета согласно ФЗ №522 с учетом обеспечения работы АИСКУЭ</t>
  </si>
  <si>
    <t>5.1.</t>
  </si>
  <si>
    <t xml:space="preserve"> - установка однофазного узла учета  с обеспечением работы с АИСКУЭ с GSM каналом</t>
  </si>
  <si>
    <t>5.2.</t>
  </si>
  <si>
    <t xml:space="preserve"> - установка трехфазного узла учета  с обеспечением работы с АИСКУЭ, в т.ч.:</t>
  </si>
  <si>
    <t>5.2.1.</t>
  </si>
  <si>
    <t xml:space="preserve"> с радиоканалом</t>
  </si>
  <si>
    <t>5.2.2.</t>
  </si>
  <si>
    <t xml:space="preserve"> с GSM каналом</t>
  </si>
  <si>
    <t>5.3.</t>
  </si>
  <si>
    <t xml:space="preserve"> - замена трансформаторов тока в вводноучетных устройствах</t>
  </si>
  <si>
    <t>Стоимость  работ за  1 единицу, тыс.руб.</t>
  </si>
  <si>
    <t>Всего по проекту за год, тыс.руб.</t>
  </si>
  <si>
    <t>2021 год</t>
  </si>
  <si>
    <t>2022 год</t>
  </si>
  <si>
    <t>2023 год</t>
  </si>
  <si>
    <t>2024 год</t>
  </si>
  <si>
    <t>2025 год</t>
  </si>
  <si>
    <t>Всего за период ИПР</t>
  </si>
  <si>
    <t>И.О. генерального директора</t>
  </si>
  <si>
    <t xml:space="preserve">коли-чество </t>
  </si>
  <si>
    <t>Расчет затрат на установку узлов учета согласно ФЗ №522 с учетом обеспечения работы АИСКУЭ</t>
  </si>
  <si>
    <t>Открытое акционерное общество "Кинешемская городская 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</si>
</sst>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16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8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3" fontId="8" fillId="2" borderId="3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6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/>
    <xf numFmtId="0" fontId="11" fillId="2" borderId="0" xfId="0" applyFont="1" applyFill="1"/>
    <xf numFmtId="0" fontId="1" fillId="2" borderId="0" xfId="0" applyFont="1" applyFill="1"/>
    <xf numFmtId="3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0" borderId="13" xfId="0" applyFont="1" applyBorder="1"/>
    <xf numFmtId="0" fontId="9" fillId="0" borderId="18" xfId="0" applyFont="1" applyBorder="1" applyAlignment="1">
      <alignment horizontal="center" vertical="center" wrapText="1"/>
    </xf>
    <xf numFmtId="49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/>
    <xf numFmtId="0" fontId="9" fillId="0" borderId="2" xfId="0" applyFont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/>
    <xf numFmtId="0" fontId="14" fillId="0" borderId="0" xfId="0" applyFont="1"/>
    <xf numFmtId="164" fontId="4" fillId="0" borderId="5" xfId="0" applyNumberFormat="1" applyFont="1" applyBorder="1" applyAlignment="1" applyProtection="1">
      <alignment horizontal="center" vertic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164" fontId="4" fillId="0" borderId="11" xfId="0" applyNumberFormat="1" applyFont="1" applyBorder="1" applyAlignment="1" applyProtection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0"/>
  <sheetViews>
    <sheetView tabSelected="1" workbookViewId="0">
      <selection activeCell="T20" sqref="A1:T20"/>
    </sheetView>
  </sheetViews>
  <sheetFormatPr defaultRowHeight="15" outlineLevelCol="1" x14ac:dyDescent="0.25"/>
  <cols>
    <col min="1" max="1" width="7" style="5" customWidth="1"/>
    <col min="2" max="2" width="36.7109375" style="5" customWidth="1"/>
    <col min="3" max="3" width="10.7109375" style="5" customWidth="1"/>
    <col min="4" max="4" width="8.5703125" style="5" customWidth="1"/>
    <col min="5" max="5" width="11.7109375" style="5" customWidth="1"/>
    <col min="6" max="6" width="10.7109375" style="5" customWidth="1"/>
    <col min="7" max="7" width="8.7109375" style="5" customWidth="1"/>
    <col min="8" max="8" width="11.7109375" style="5" customWidth="1"/>
    <col min="9" max="9" width="10.7109375" style="5" customWidth="1"/>
    <col min="10" max="10" width="9.7109375" style="5" customWidth="1"/>
    <col min="11" max="11" width="11.28515625" style="5" customWidth="1"/>
    <col min="12" max="12" width="10.7109375" style="5" customWidth="1"/>
    <col min="13" max="13" width="9" style="5" customWidth="1"/>
    <col min="14" max="14" width="11.42578125" style="5" customWidth="1"/>
    <col min="15" max="15" width="10.7109375" style="5" customWidth="1"/>
    <col min="16" max="16" width="9.42578125" style="5" customWidth="1"/>
    <col min="17" max="17" width="11.42578125" style="5" customWidth="1"/>
    <col min="18" max="18" width="10.7109375" style="5" hidden="1" customWidth="1" outlineLevel="1"/>
    <col min="19" max="19" width="9.28515625" style="5" customWidth="1" collapsed="1"/>
    <col min="20" max="20" width="12.85546875" style="5" customWidth="1"/>
    <col min="21" max="23" width="12.42578125" style="5" customWidth="1"/>
    <col min="24" max="28" width="9.140625" style="5"/>
  </cols>
  <sheetData>
    <row r="2" spans="1:28" s="48" customFormat="1" ht="31.5" customHeight="1" x14ac:dyDescent="0.35">
      <c r="A2" s="47"/>
      <c r="B2" s="47" t="s">
        <v>27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ht="24.75" customHeight="1" x14ac:dyDescent="0.25"/>
    <row r="4" spans="1:28" s="48" customFormat="1" ht="23.25" x14ac:dyDescent="0.35">
      <c r="A4" s="47"/>
      <c r="B4" s="47" t="s">
        <v>26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6" spans="1:28" ht="15.75" thickBot="1" x14ac:dyDescent="0.3"/>
    <row r="7" spans="1:28" ht="37.5" customHeight="1" x14ac:dyDescent="0.25">
      <c r="A7" s="36"/>
      <c r="B7" s="41"/>
      <c r="C7" s="52" t="s">
        <v>18</v>
      </c>
      <c r="D7" s="53"/>
      <c r="E7" s="54"/>
      <c r="F7" s="52" t="s">
        <v>19</v>
      </c>
      <c r="G7" s="53"/>
      <c r="H7" s="54"/>
      <c r="I7" s="52" t="s">
        <v>20</v>
      </c>
      <c r="J7" s="53"/>
      <c r="K7" s="54"/>
      <c r="L7" s="52" t="s">
        <v>21</v>
      </c>
      <c r="M7" s="53"/>
      <c r="N7" s="54"/>
      <c r="O7" s="52" t="s">
        <v>22</v>
      </c>
      <c r="P7" s="53"/>
      <c r="Q7" s="54"/>
      <c r="R7" s="52" t="s">
        <v>23</v>
      </c>
      <c r="S7" s="53"/>
      <c r="T7" s="54"/>
      <c r="U7" s="6"/>
      <c r="V7" s="6"/>
      <c r="W7" s="6"/>
    </row>
    <row r="8" spans="1:28" s="1" customFormat="1" ht="114" customHeight="1" x14ac:dyDescent="0.2">
      <c r="A8" s="37"/>
      <c r="B8" s="42" t="s">
        <v>0</v>
      </c>
      <c r="C8" s="8" t="s">
        <v>16</v>
      </c>
      <c r="D8" s="7" t="s">
        <v>25</v>
      </c>
      <c r="E8" s="9" t="s">
        <v>17</v>
      </c>
      <c r="F8" s="8" t="s">
        <v>16</v>
      </c>
      <c r="G8" s="7" t="s">
        <v>25</v>
      </c>
      <c r="H8" s="9" t="s">
        <v>17</v>
      </c>
      <c r="I8" s="8" t="s">
        <v>16</v>
      </c>
      <c r="J8" s="7" t="s">
        <v>25</v>
      </c>
      <c r="K8" s="9" t="s">
        <v>17</v>
      </c>
      <c r="L8" s="8" t="s">
        <v>16</v>
      </c>
      <c r="M8" s="7" t="s">
        <v>25</v>
      </c>
      <c r="N8" s="9" t="s">
        <v>17</v>
      </c>
      <c r="O8" s="8" t="s">
        <v>16</v>
      </c>
      <c r="P8" s="7" t="s">
        <v>25</v>
      </c>
      <c r="Q8" s="9" t="s">
        <v>17</v>
      </c>
      <c r="R8" s="8" t="s">
        <v>16</v>
      </c>
      <c r="S8" s="7" t="s">
        <v>25</v>
      </c>
      <c r="T8" s="9" t="s">
        <v>17</v>
      </c>
      <c r="U8" s="10"/>
      <c r="V8" s="10"/>
      <c r="W8" s="10"/>
      <c r="X8" s="11"/>
      <c r="Y8" s="11"/>
      <c r="Z8" s="11"/>
      <c r="AA8" s="11"/>
      <c r="AB8" s="11"/>
    </row>
    <row r="9" spans="1:28" s="23" customFormat="1" ht="66.75" customHeight="1" x14ac:dyDescent="0.25">
      <c r="A9" s="38" t="s">
        <v>4</v>
      </c>
      <c r="B9" s="43" t="s">
        <v>5</v>
      </c>
      <c r="C9" s="16"/>
      <c r="D9" s="17">
        <f>D10+D11+D14</f>
        <v>295</v>
      </c>
      <c r="E9" s="18">
        <f>E10+E11+E14</f>
        <v>6518.2494000000015</v>
      </c>
      <c r="F9" s="16"/>
      <c r="G9" s="19">
        <f t="shared" ref="G9:H9" si="0">G10+G11+G14</f>
        <v>398</v>
      </c>
      <c r="H9" s="18">
        <f t="shared" si="0"/>
        <v>9215.1043800000007</v>
      </c>
      <c r="I9" s="16"/>
      <c r="J9" s="19">
        <f t="shared" ref="J9:K9" si="1">J10+J11+J14</f>
        <v>298</v>
      </c>
      <c r="K9" s="18">
        <f t="shared" si="1"/>
        <v>7352.7304599999998</v>
      </c>
      <c r="L9" s="16"/>
      <c r="M9" s="17">
        <f t="shared" ref="M9:N9" si="2">M10+M11+M14</f>
        <v>368</v>
      </c>
      <c r="N9" s="20">
        <f t="shared" si="2"/>
        <v>9276.7533999999996</v>
      </c>
      <c r="O9" s="16"/>
      <c r="P9" s="17">
        <f t="shared" ref="P9:Q9" si="3">P10+P11+P14</f>
        <v>425</v>
      </c>
      <c r="Q9" s="20">
        <f t="shared" si="3"/>
        <v>10355.327950000001</v>
      </c>
      <c r="R9" s="16"/>
      <c r="S9" s="17">
        <f t="shared" ref="S9:T9" si="4">S10+S11+S14</f>
        <v>1784</v>
      </c>
      <c r="T9" s="20">
        <f t="shared" si="4"/>
        <v>42718.165590000004</v>
      </c>
      <c r="U9" s="21"/>
      <c r="V9" s="21"/>
      <c r="W9" s="21"/>
      <c r="X9" s="22"/>
      <c r="Y9" s="22"/>
      <c r="Z9" s="22"/>
      <c r="AA9" s="22"/>
      <c r="AB9" s="22"/>
    </row>
    <row r="10" spans="1:28" s="23" customFormat="1" ht="51.75" customHeight="1" x14ac:dyDescent="0.25">
      <c r="A10" s="39" t="s">
        <v>6</v>
      </c>
      <c r="B10" s="44" t="s">
        <v>7</v>
      </c>
      <c r="C10" s="2">
        <v>23.909960000000002</v>
      </c>
      <c r="D10" s="24">
        <v>135</v>
      </c>
      <c r="E10" s="25">
        <f>C10*D10</f>
        <v>3227.8446000000004</v>
      </c>
      <c r="F10" s="49">
        <v>24.789660000000001</v>
      </c>
      <c r="G10" s="26">
        <v>210</v>
      </c>
      <c r="H10" s="25">
        <f t="shared" ref="H10" si="5">F10*G10</f>
        <v>5205.8286000000007</v>
      </c>
      <c r="I10" s="49">
        <v>25.736830000000001</v>
      </c>
      <c r="J10" s="26">
        <v>210</v>
      </c>
      <c r="K10" s="25">
        <f t="shared" ref="K10" si="6">I10*J10</f>
        <v>5404.7343000000001</v>
      </c>
      <c r="L10" s="49">
        <v>26.70947</v>
      </c>
      <c r="M10" s="24">
        <v>220</v>
      </c>
      <c r="N10" s="27">
        <f t="shared" ref="N10" si="7">L10*M10</f>
        <v>5876.0833999999995</v>
      </c>
      <c r="O10" s="49">
        <v>27.724430000000002</v>
      </c>
      <c r="P10" s="24">
        <v>245</v>
      </c>
      <c r="Q10" s="27">
        <f t="shared" ref="Q10" si="8">O10*P10</f>
        <v>6792.4853500000008</v>
      </c>
      <c r="R10" s="2"/>
      <c r="S10" s="24">
        <f>D10+G10+J10+M10+P10</f>
        <v>1020</v>
      </c>
      <c r="T10" s="25">
        <f>E10+H10+K10+N10+Q10</f>
        <v>26506.97625</v>
      </c>
      <c r="U10" s="21"/>
      <c r="V10" s="21"/>
      <c r="W10" s="21"/>
      <c r="X10" s="22"/>
      <c r="Y10" s="22"/>
      <c r="Z10" s="22"/>
      <c r="AA10" s="22"/>
      <c r="AB10" s="22"/>
    </row>
    <row r="11" spans="1:28" s="23" customFormat="1" ht="47.25" customHeight="1" x14ac:dyDescent="0.25">
      <c r="A11" s="39" t="s">
        <v>8</v>
      </c>
      <c r="B11" s="44" t="s">
        <v>9</v>
      </c>
      <c r="C11" s="2"/>
      <c r="D11" s="24">
        <v>80</v>
      </c>
      <c r="E11" s="25">
        <f>SUM(E12:E13)</f>
        <v>3161.1200000000003</v>
      </c>
      <c r="F11" s="49"/>
      <c r="G11" s="26">
        <v>94</v>
      </c>
      <c r="H11" s="25">
        <f t="shared" ref="H11" si="9">SUM(H12:H13)</f>
        <v>3851.7458799999999</v>
      </c>
      <c r="I11" s="49"/>
      <c r="J11" s="26">
        <v>44</v>
      </c>
      <c r="K11" s="25">
        <f t="shared" ref="K11" si="10">SUM(K12:K13)</f>
        <v>1871.4568400000001</v>
      </c>
      <c r="L11" s="49"/>
      <c r="M11" s="24">
        <v>74</v>
      </c>
      <c r="N11" s="27">
        <f t="shared" ref="N11" si="11">SUM(N12:N13)</f>
        <v>3267.0533799999998</v>
      </c>
      <c r="O11" s="49"/>
      <c r="P11" s="24">
        <v>90</v>
      </c>
      <c r="Q11" s="27">
        <f t="shared" ref="Q11" si="12">SUM(Q12:Q13)</f>
        <v>3394.1609999999996</v>
      </c>
      <c r="R11" s="2"/>
      <c r="S11" s="24">
        <f t="shared" ref="S11:T14" si="13">D11+G11+J11+M11+P11</f>
        <v>382</v>
      </c>
      <c r="T11" s="25">
        <f t="shared" si="13"/>
        <v>15545.5371</v>
      </c>
      <c r="U11" s="21"/>
      <c r="V11" s="21"/>
      <c r="W11" s="21"/>
      <c r="X11" s="22"/>
      <c r="Y11" s="22"/>
      <c r="Z11" s="22"/>
      <c r="AA11" s="22"/>
      <c r="AB11" s="22"/>
    </row>
    <row r="12" spans="1:28" s="23" customFormat="1" ht="21.75" customHeight="1" x14ac:dyDescent="0.25">
      <c r="A12" s="39" t="s">
        <v>10</v>
      </c>
      <c r="B12" s="45" t="s">
        <v>11</v>
      </c>
      <c r="C12" s="3">
        <v>32.517650000000003</v>
      </c>
      <c r="D12" s="28">
        <v>0</v>
      </c>
      <c r="E12" s="25">
        <f t="shared" ref="E12:E14" si="14">C12*D12</f>
        <v>0</v>
      </c>
      <c r="F12" s="50">
        <v>33.720799999999997</v>
      </c>
      <c r="G12" s="28">
        <v>0</v>
      </c>
      <c r="H12" s="25">
        <f t="shared" ref="H12:H14" si="15">F12*G12</f>
        <v>0</v>
      </c>
      <c r="I12" s="49">
        <v>35.002189999999999</v>
      </c>
      <c r="J12" s="28">
        <v>0</v>
      </c>
      <c r="K12" s="25">
        <f t="shared" ref="K12:K14" si="16">I12*J12</f>
        <v>0</v>
      </c>
      <c r="L12" s="50">
        <v>36.332270000000001</v>
      </c>
      <c r="M12" s="28">
        <v>0</v>
      </c>
      <c r="N12" s="27">
        <f t="shared" ref="N12:N14" si="17">L12*M12</f>
        <v>0</v>
      </c>
      <c r="O12" s="50">
        <v>45.82705</v>
      </c>
      <c r="P12" s="28">
        <v>0</v>
      </c>
      <c r="Q12" s="27">
        <f t="shared" ref="Q12:Q14" si="18">O12*P12</f>
        <v>0</v>
      </c>
      <c r="R12" s="3"/>
      <c r="S12" s="24">
        <f t="shared" si="13"/>
        <v>0</v>
      </c>
      <c r="T12" s="25">
        <f t="shared" si="13"/>
        <v>0</v>
      </c>
      <c r="U12" s="21"/>
      <c r="V12" s="21"/>
      <c r="W12" s="21"/>
      <c r="X12" s="22"/>
      <c r="Y12" s="22"/>
      <c r="Z12" s="22"/>
      <c r="AA12" s="22"/>
      <c r="AB12" s="22"/>
    </row>
    <row r="13" spans="1:28" s="31" customFormat="1" ht="19.5" customHeight="1" x14ac:dyDescent="0.25">
      <c r="A13" s="39" t="s">
        <v>12</v>
      </c>
      <c r="B13" s="45" t="s">
        <v>13</v>
      </c>
      <c r="C13" s="3">
        <v>39.514000000000003</v>
      </c>
      <c r="D13" s="28">
        <f>D11-D12</f>
        <v>80</v>
      </c>
      <c r="E13" s="25">
        <f t="shared" si="14"/>
        <v>3161.1200000000003</v>
      </c>
      <c r="F13" s="50">
        <v>40.976019999999998</v>
      </c>
      <c r="G13" s="28">
        <f>G11-G12</f>
        <v>94</v>
      </c>
      <c r="H13" s="25">
        <f t="shared" si="15"/>
        <v>3851.7458799999999</v>
      </c>
      <c r="I13" s="50">
        <v>42.533110000000001</v>
      </c>
      <c r="J13" s="28">
        <f>J11-J12</f>
        <v>44</v>
      </c>
      <c r="K13" s="25">
        <f t="shared" si="16"/>
        <v>1871.4568400000001</v>
      </c>
      <c r="L13" s="50">
        <v>44.149369999999998</v>
      </c>
      <c r="M13" s="28">
        <f>M11-M12</f>
        <v>74</v>
      </c>
      <c r="N13" s="27">
        <f t="shared" si="17"/>
        <v>3267.0533799999998</v>
      </c>
      <c r="O13" s="50">
        <v>37.712899999999998</v>
      </c>
      <c r="P13" s="28">
        <f>P11-P12</f>
        <v>90</v>
      </c>
      <c r="Q13" s="27">
        <f t="shared" si="18"/>
        <v>3394.1609999999996</v>
      </c>
      <c r="R13" s="3"/>
      <c r="S13" s="24">
        <f t="shared" si="13"/>
        <v>382</v>
      </c>
      <c r="T13" s="25">
        <f t="shared" si="13"/>
        <v>15545.5371</v>
      </c>
      <c r="U13" s="29"/>
      <c r="V13" s="29"/>
      <c r="W13" s="29"/>
      <c r="X13" s="30"/>
      <c r="Y13" s="30"/>
      <c r="Z13" s="30"/>
      <c r="AA13" s="30"/>
      <c r="AB13" s="30"/>
    </row>
    <row r="14" spans="1:28" s="23" customFormat="1" ht="39" customHeight="1" thickBot="1" x14ac:dyDescent="0.3">
      <c r="A14" s="40" t="s">
        <v>14</v>
      </c>
      <c r="B14" s="46" t="s">
        <v>15</v>
      </c>
      <c r="C14" s="4">
        <v>1.6160600000000001</v>
      </c>
      <c r="D14" s="32">
        <f>D11</f>
        <v>80</v>
      </c>
      <c r="E14" s="33">
        <f t="shared" si="14"/>
        <v>129.28480000000002</v>
      </c>
      <c r="F14" s="51">
        <v>1.6758500000000001</v>
      </c>
      <c r="G14" s="32">
        <f>G11</f>
        <v>94</v>
      </c>
      <c r="H14" s="33">
        <f t="shared" si="15"/>
        <v>157.5299</v>
      </c>
      <c r="I14" s="51">
        <v>1.73953</v>
      </c>
      <c r="J14" s="32">
        <f>J11</f>
        <v>44</v>
      </c>
      <c r="K14" s="33">
        <f t="shared" si="16"/>
        <v>76.539320000000004</v>
      </c>
      <c r="L14" s="51">
        <v>1.8056300000000001</v>
      </c>
      <c r="M14" s="32">
        <f>M11</f>
        <v>74</v>
      </c>
      <c r="N14" s="34">
        <f t="shared" si="17"/>
        <v>133.61662000000001</v>
      </c>
      <c r="O14" s="51">
        <v>1.8742399999999999</v>
      </c>
      <c r="P14" s="32">
        <f>P11</f>
        <v>90</v>
      </c>
      <c r="Q14" s="34">
        <f t="shared" si="18"/>
        <v>168.6816</v>
      </c>
      <c r="R14" s="4"/>
      <c r="S14" s="32">
        <f t="shared" si="13"/>
        <v>382</v>
      </c>
      <c r="T14" s="33">
        <f t="shared" si="13"/>
        <v>665.65224000000001</v>
      </c>
      <c r="U14" s="35"/>
      <c r="V14" s="35"/>
      <c r="W14" s="35"/>
      <c r="X14" s="22"/>
      <c r="Y14" s="22"/>
      <c r="Z14" s="22"/>
      <c r="AA14" s="22"/>
      <c r="AB14" s="22"/>
    </row>
    <row r="15" spans="1:28" ht="46.5" customHeight="1" x14ac:dyDescent="0.25">
      <c r="A15" s="12"/>
      <c r="B15" s="13"/>
      <c r="C15" s="13"/>
      <c r="D15" s="13"/>
      <c r="E15" s="13"/>
    </row>
    <row r="16" spans="1:28" ht="30.75" customHeight="1" x14ac:dyDescent="0.25">
      <c r="A16" s="12"/>
      <c r="B16" s="13"/>
      <c r="C16" s="13"/>
      <c r="D16" s="13"/>
      <c r="E16" s="13"/>
    </row>
    <row r="17" spans="1:15" ht="43.5" customHeight="1" x14ac:dyDescent="0.25">
      <c r="A17" s="12"/>
      <c r="B17" s="14" t="s">
        <v>24</v>
      </c>
      <c r="C17" s="15"/>
      <c r="D17" s="15"/>
      <c r="E17" s="15"/>
      <c r="O17" s="15" t="s">
        <v>1</v>
      </c>
    </row>
    <row r="18" spans="1:15" ht="18.75" x14ac:dyDescent="0.25">
      <c r="A18" s="12"/>
      <c r="B18" s="14"/>
      <c r="C18" s="15"/>
      <c r="D18" s="15"/>
      <c r="E18" s="15"/>
      <c r="O18" s="15"/>
    </row>
    <row r="19" spans="1:15" ht="31.5" customHeight="1" x14ac:dyDescent="0.25">
      <c r="A19" s="12"/>
      <c r="B19" s="14"/>
      <c r="C19" s="15"/>
      <c r="D19" s="15"/>
      <c r="E19" s="15"/>
      <c r="O19" s="15"/>
    </row>
    <row r="20" spans="1:15" ht="39" customHeight="1" x14ac:dyDescent="0.25">
      <c r="A20" s="12"/>
      <c r="B20" s="14" t="s">
        <v>2</v>
      </c>
      <c r="C20" s="15"/>
      <c r="D20" s="15"/>
      <c r="E20" s="15"/>
      <c r="O20" s="15" t="s">
        <v>3</v>
      </c>
    </row>
  </sheetData>
  <mergeCells count="6">
    <mergeCell ref="R7:T7"/>
    <mergeCell ref="C7:E7"/>
    <mergeCell ref="F7:H7"/>
    <mergeCell ref="I7:K7"/>
    <mergeCell ref="L7:N7"/>
    <mergeCell ref="O7:Q7"/>
  </mergeCells>
  <pageMargins left="0.19685039370078741" right="0.19685039370078741" top="0.59055118110236227" bottom="0.19685039370078741" header="0.31496062992125984" footer="0"/>
  <pageSetup paperSize="9" scale="60" orientation="landscape" r:id="rId1"/>
  <headerFooter>
    <oddFooter>&amp;L&amp;D&amp;T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доработка к 14.07,20)</vt:lpstr>
      <vt:lpstr>Лист2</vt:lpstr>
      <vt:lpstr>Лист3</vt:lpstr>
      <vt:lpstr>'доработка к 14.07,20)'!Область_печати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2020-07-07T10:21:11Z</dcterms:modified>
</cp:coreProperties>
</file>