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новый вариант" sheetId="4" r:id="rId1"/>
    <sheet name="Абалдуев" sheetId="1" r:id="rId2"/>
    <sheet name="Лист2" sheetId="2" r:id="rId3"/>
    <sheet name="Лист3" sheetId="3" r:id="rId4"/>
  </sheets>
  <calcPr calcId="144525" iterate="1"/>
</workbook>
</file>

<file path=xl/calcChain.xml><?xml version="1.0" encoding="utf-8"?>
<calcChain xmlns="http://schemas.openxmlformats.org/spreadsheetml/2006/main">
  <c r="N8" i="4" l="1"/>
  <c r="O7" i="4"/>
  <c r="N7" i="4"/>
  <c r="M7" i="4"/>
  <c r="M8" i="4"/>
  <c r="K8" i="4"/>
  <c r="L8" i="4"/>
  <c r="H10" i="4"/>
  <c r="G10" i="4"/>
  <c r="L10" i="4" s="1"/>
  <c r="H8" i="4"/>
  <c r="G8" i="4"/>
  <c r="I8" i="4" s="1"/>
  <c r="F8" i="4"/>
  <c r="E8" i="4"/>
  <c r="G7" i="4"/>
  <c r="H7" i="4" s="1"/>
  <c r="H9" i="4" s="1"/>
  <c r="H11" i="4" s="1"/>
  <c r="E7" i="4"/>
  <c r="F7" i="4" s="1"/>
  <c r="K7" i="4" s="1"/>
  <c r="N9" i="4" l="1"/>
  <c r="N11" i="4" s="1"/>
  <c r="O8" i="4"/>
  <c r="O9" i="4" s="1"/>
  <c r="O11" i="4" s="1"/>
  <c r="K9" i="4"/>
  <c r="K11" i="4" s="1"/>
  <c r="L7" i="4"/>
  <c r="I7" i="4"/>
  <c r="I9" i="4" s="1"/>
  <c r="I11" i="4" s="1"/>
  <c r="G9" i="4"/>
  <c r="G11" i="4" s="1"/>
  <c r="I10" i="4"/>
  <c r="K10" i="4" s="1"/>
  <c r="K7" i="1"/>
  <c r="L8" i="1"/>
  <c r="K8" i="1"/>
  <c r="H7" i="1"/>
  <c r="G7" i="1"/>
  <c r="L9" i="4" l="1"/>
  <c r="L11" i="4" s="1"/>
  <c r="N9" i="1"/>
  <c r="O9" i="1"/>
  <c r="O11" i="1" s="1"/>
  <c r="N11" i="1"/>
  <c r="G10" i="1"/>
  <c r="H10" i="1" s="1"/>
  <c r="G8" i="1"/>
  <c r="G9" i="1"/>
  <c r="G11" i="1" s="1"/>
  <c r="H8" i="1"/>
  <c r="I8" i="1" s="1"/>
  <c r="I7" i="1"/>
  <c r="E8" i="1"/>
  <c r="F8" i="1" s="1"/>
  <c r="N8" i="1" s="1"/>
  <c r="O8" i="1" s="1"/>
  <c r="E7" i="1"/>
  <c r="F7" i="1" s="1"/>
  <c r="K9" i="1" l="1"/>
  <c r="L7" i="1"/>
  <c r="L9" i="1" s="1"/>
  <c r="H9" i="1"/>
  <c r="H11" i="1" s="1"/>
  <c r="I10" i="1"/>
  <c r="K10" i="1" s="1"/>
  <c r="L10" i="1"/>
  <c r="I9" i="1"/>
  <c r="I11" i="1" l="1"/>
  <c r="L11" i="1"/>
  <c r="K11" i="1"/>
</calcChain>
</file>

<file path=xl/sharedStrings.xml><?xml version="1.0" encoding="utf-8"?>
<sst xmlns="http://schemas.openxmlformats.org/spreadsheetml/2006/main" count="74" uniqueCount="20">
  <si>
    <t xml:space="preserve">Стоимость реконструкции 1 ячейки </t>
  </si>
  <si>
    <t>реконструкция ПС 35/6 кВ "Городская". Ретрофит ячейки ОЛ 6кВ типа КСО из камня</t>
  </si>
  <si>
    <t>реконструкция ПС 35/6 кВ "Городская". Ретрофит ячейки ОЛ 6кВ типа К-6У</t>
  </si>
  <si>
    <t>Расчет стоимости 3-й очереди реконструкции п/СТ 35/6 "Городская"</t>
  </si>
  <si>
    <t>Стоимость реконструкции всего</t>
  </si>
  <si>
    <t>итого</t>
  </si>
  <si>
    <t>х</t>
  </si>
  <si>
    <t>ВСЕГО 3-я очередь</t>
  </si>
  <si>
    <t xml:space="preserve">освоение </t>
  </si>
  <si>
    <t>количество ячеек</t>
  </si>
  <si>
    <t>сумма с НДС, руб.</t>
  </si>
  <si>
    <t>НДС 20%, руб.</t>
  </si>
  <si>
    <t>Сумма без НДС, руб.</t>
  </si>
  <si>
    <t>Софронова О.А.</t>
  </si>
  <si>
    <t>Экономист</t>
  </si>
  <si>
    <t>ОАО "Кинешемская ГЭС"</t>
  </si>
  <si>
    <t>Наименование этапов работ</t>
  </si>
  <si>
    <t>И.о. главного инженера</t>
  </si>
  <si>
    <t>Кудрявцев В.В.</t>
  </si>
  <si>
    <t>Реконструкция  ячеек ввода Т-1, ввода Т-2 РУ - 6 кВ, ячейки секционного выключателя в РУ-6кВ ПС 35/6 "Городская" замена масляных выключателей ВМП-10, ВМГ-133 на вакуумные выключатели ВВ/в количестве 3-х единиц.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</si>
</sst>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3" fontId="0" fillId="0" borderId="1" xfId="0" applyNumberForma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topLeftCell="A4" workbookViewId="0">
      <selection activeCell="B10" sqref="B10"/>
    </sheetView>
  </sheetViews>
  <sheetFormatPr defaultRowHeight="15" x14ac:dyDescent="0.25"/>
  <cols>
    <col min="1" max="1" width="6.5703125" style="4" customWidth="1"/>
    <col min="2" max="2" width="34.85546875" style="2" customWidth="1"/>
    <col min="3" max="3" width="10" style="2" customWidth="1"/>
    <col min="4" max="10" width="12.85546875" style="2" customWidth="1"/>
    <col min="11" max="11" width="12.140625" style="2" customWidth="1"/>
    <col min="12" max="13" width="13.140625" style="2" customWidth="1"/>
    <col min="14" max="14" width="12.140625" style="2" customWidth="1"/>
    <col min="15" max="15" width="12.42578125" style="7" customWidth="1"/>
  </cols>
  <sheetData>
    <row r="1" spans="1:15" ht="33.75" customHeight="1" x14ac:dyDescent="0.25">
      <c r="B1" s="20" t="s">
        <v>15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s="12" customFormat="1" ht="41.25" customHeight="1" x14ac:dyDescent="0.25">
      <c r="A2" s="15"/>
      <c r="B2" s="21" t="s">
        <v>3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20.25" customHeight="1" x14ac:dyDescent="0.25"/>
    <row r="4" spans="1:15" s="13" customFormat="1" ht="20.25" customHeight="1" x14ac:dyDescent="0.2">
      <c r="A4" s="22"/>
      <c r="B4" s="22" t="s">
        <v>16</v>
      </c>
      <c r="C4" s="22" t="s">
        <v>9</v>
      </c>
      <c r="D4" s="25" t="s">
        <v>0</v>
      </c>
      <c r="E4" s="26"/>
      <c r="F4" s="27"/>
      <c r="G4" s="25" t="s">
        <v>4</v>
      </c>
      <c r="H4" s="26"/>
      <c r="I4" s="27"/>
      <c r="J4" s="25" t="s">
        <v>8</v>
      </c>
      <c r="K4" s="26"/>
      <c r="L4" s="26"/>
      <c r="M4" s="26"/>
      <c r="N4" s="26"/>
      <c r="O4" s="27"/>
    </row>
    <row r="5" spans="1:15" s="13" customFormat="1" ht="19.5" customHeight="1" x14ac:dyDescent="0.2">
      <c r="A5" s="23"/>
      <c r="B5" s="23"/>
      <c r="C5" s="23"/>
      <c r="D5" s="28"/>
      <c r="E5" s="29"/>
      <c r="F5" s="30"/>
      <c r="G5" s="28"/>
      <c r="H5" s="29"/>
      <c r="I5" s="30"/>
      <c r="J5" s="31">
        <v>2019</v>
      </c>
      <c r="K5" s="31"/>
      <c r="L5" s="31"/>
      <c r="M5" s="31">
        <v>2020</v>
      </c>
      <c r="N5" s="31"/>
      <c r="O5" s="31"/>
    </row>
    <row r="6" spans="1:15" s="13" customFormat="1" ht="39.75" customHeight="1" x14ac:dyDescent="0.2">
      <c r="A6" s="24"/>
      <c r="B6" s="24"/>
      <c r="C6" s="24"/>
      <c r="D6" s="14" t="s">
        <v>10</v>
      </c>
      <c r="E6" s="14" t="s">
        <v>11</v>
      </c>
      <c r="F6" s="14" t="s">
        <v>12</v>
      </c>
      <c r="G6" s="14" t="s">
        <v>10</v>
      </c>
      <c r="H6" s="14" t="s">
        <v>11</v>
      </c>
      <c r="I6" s="14" t="s">
        <v>12</v>
      </c>
      <c r="J6" s="14" t="s">
        <v>9</v>
      </c>
      <c r="K6" s="14" t="s">
        <v>12</v>
      </c>
      <c r="L6" s="14" t="s">
        <v>10</v>
      </c>
      <c r="M6" s="14" t="s">
        <v>9</v>
      </c>
      <c r="N6" s="14" t="s">
        <v>12</v>
      </c>
      <c r="O6" s="14" t="s">
        <v>10</v>
      </c>
    </row>
    <row r="7" spans="1:15" ht="52.5" customHeight="1" x14ac:dyDescent="0.25">
      <c r="A7" s="3">
        <v>1</v>
      </c>
      <c r="B7" s="1" t="s">
        <v>1</v>
      </c>
      <c r="C7" s="3">
        <v>5</v>
      </c>
      <c r="D7" s="5">
        <v>1189950</v>
      </c>
      <c r="E7" s="5">
        <f>D7/1.2*0.2</f>
        <v>198325</v>
      </c>
      <c r="F7" s="5">
        <f>D7-E7</f>
        <v>991625</v>
      </c>
      <c r="G7" s="5">
        <f>D7*C7</f>
        <v>5949750</v>
      </c>
      <c r="H7" s="5">
        <f>G7/1.2*0.2</f>
        <v>991625</v>
      </c>
      <c r="I7" s="5">
        <f>G7-H7</f>
        <v>4958125</v>
      </c>
      <c r="J7" s="18">
        <v>1</v>
      </c>
      <c r="K7" s="5">
        <f>J7*F7</f>
        <v>991625</v>
      </c>
      <c r="L7" s="3">
        <f>K7*1.2</f>
        <v>1189950</v>
      </c>
      <c r="M7" s="18">
        <f>C7-J7</f>
        <v>4</v>
      </c>
      <c r="N7" s="3">
        <f>F7*M7</f>
        <v>3966500</v>
      </c>
      <c r="O7" s="8">
        <f>N7*1.2</f>
        <v>4759800</v>
      </c>
    </row>
    <row r="8" spans="1:15" ht="51.75" customHeight="1" x14ac:dyDescent="0.25">
      <c r="A8" s="3">
        <v>2</v>
      </c>
      <c r="B8" s="1" t="s">
        <v>2</v>
      </c>
      <c r="C8" s="3">
        <v>6</v>
      </c>
      <c r="D8" s="5">
        <v>1213650</v>
      </c>
      <c r="E8" s="5">
        <f>D8/1.2*0.2</f>
        <v>202275</v>
      </c>
      <c r="F8" s="5">
        <f>D8-E8</f>
        <v>1011375</v>
      </c>
      <c r="G8" s="5">
        <f>D8*C8</f>
        <v>7281900</v>
      </c>
      <c r="H8" s="5">
        <f>G8/1.2*0.2</f>
        <v>1213650</v>
      </c>
      <c r="I8" s="5">
        <f>G8-H8</f>
        <v>6068250</v>
      </c>
      <c r="J8" s="18">
        <v>5</v>
      </c>
      <c r="K8" s="5">
        <f>J8*F8</f>
        <v>5056875</v>
      </c>
      <c r="L8" s="3">
        <f>K8*1.2</f>
        <v>6068250</v>
      </c>
      <c r="M8" s="18">
        <f>C8-J8</f>
        <v>1</v>
      </c>
      <c r="N8" s="3">
        <f>M8*F8</f>
        <v>1011375</v>
      </c>
      <c r="O8" s="3">
        <f>N8*1.2</f>
        <v>1213650</v>
      </c>
    </row>
    <row r="9" spans="1:15" s="12" customFormat="1" ht="24.75" customHeight="1" x14ac:dyDescent="0.25">
      <c r="A9" s="10"/>
      <c r="B9" s="9" t="s">
        <v>5</v>
      </c>
      <c r="C9" s="10"/>
      <c r="D9" s="11" t="s">
        <v>6</v>
      </c>
      <c r="E9" s="11" t="s">
        <v>6</v>
      </c>
      <c r="F9" s="11" t="s">
        <v>6</v>
      </c>
      <c r="G9" s="11">
        <f t="shared" ref="G9:I9" si="0">SUM(G7:G8)</f>
        <v>13231650</v>
      </c>
      <c r="H9" s="11">
        <f t="shared" si="0"/>
        <v>2205275</v>
      </c>
      <c r="I9" s="11">
        <f t="shared" si="0"/>
        <v>11026375</v>
      </c>
      <c r="J9" s="19"/>
      <c r="K9" s="11">
        <f>SUM(K7:K8)</f>
        <v>6048500</v>
      </c>
      <c r="L9" s="11">
        <f>SUM(L7:L8)</f>
        <v>7258200</v>
      </c>
      <c r="M9" s="11"/>
      <c r="N9" s="11">
        <f t="shared" ref="N9:O9" si="1">SUM(N7:N8)</f>
        <v>4977875</v>
      </c>
      <c r="O9" s="11">
        <f t="shared" si="1"/>
        <v>5973450</v>
      </c>
    </row>
    <row r="10" spans="1:15" ht="120" customHeight="1" x14ac:dyDescent="0.25">
      <c r="A10" s="3">
        <v>3</v>
      </c>
      <c r="B10" s="1" t="s">
        <v>19</v>
      </c>
      <c r="C10" s="3">
        <v>3</v>
      </c>
      <c r="D10" s="11" t="s">
        <v>6</v>
      </c>
      <c r="E10" s="11" t="s">
        <v>6</v>
      </c>
      <c r="F10" s="11" t="s">
        <v>6</v>
      </c>
      <c r="G10" s="5">
        <f>4340000/1.18*1.2</f>
        <v>4413559.322033898</v>
      </c>
      <c r="H10" s="5">
        <f>G10/1.2*0.2</f>
        <v>735593.220338983</v>
      </c>
      <c r="I10" s="5">
        <f>G10-H10</f>
        <v>3677966.101694915</v>
      </c>
      <c r="J10" s="18">
        <v>3</v>
      </c>
      <c r="K10" s="5">
        <f>I10</f>
        <v>3677966.101694915</v>
      </c>
      <c r="L10" s="5">
        <f>G10</f>
        <v>4413559.322033898</v>
      </c>
      <c r="M10" s="18">
        <v>0</v>
      </c>
      <c r="N10" s="3">
        <v>0</v>
      </c>
      <c r="O10" s="8">
        <v>0</v>
      </c>
    </row>
    <row r="11" spans="1:15" s="12" customFormat="1" ht="29.25" customHeight="1" x14ac:dyDescent="0.25">
      <c r="A11" s="10"/>
      <c r="B11" s="9" t="s">
        <v>7</v>
      </c>
      <c r="C11" s="10">
        <v>14</v>
      </c>
      <c r="D11" s="11" t="s">
        <v>6</v>
      </c>
      <c r="E11" s="11" t="s">
        <v>6</v>
      </c>
      <c r="F11" s="11" t="s">
        <v>6</v>
      </c>
      <c r="G11" s="11">
        <f t="shared" ref="G11:H11" si="2">SUM(G9:G10)</f>
        <v>17645209.322033897</v>
      </c>
      <c r="H11" s="11">
        <f t="shared" si="2"/>
        <v>2940868.220338983</v>
      </c>
      <c r="I11" s="11">
        <f>SUM(I9:I10)</f>
        <v>14704341.101694915</v>
      </c>
      <c r="J11" s="19">
        <v>9</v>
      </c>
      <c r="K11" s="11">
        <f t="shared" ref="K11:O11" si="3">SUM(K9:K10)</f>
        <v>9726466.1016949154</v>
      </c>
      <c r="L11" s="11">
        <f t="shared" si="3"/>
        <v>11671759.322033897</v>
      </c>
      <c r="M11" s="19">
        <v>5</v>
      </c>
      <c r="N11" s="11">
        <f t="shared" si="3"/>
        <v>4977875</v>
      </c>
      <c r="O11" s="11">
        <f t="shared" si="3"/>
        <v>5973450</v>
      </c>
    </row>
    <row r="12" spans="1:15" x14ac:dyDescent="0.25">
      <c r="D12" s="6"/>
      <c r="E12" s="6"/>
      <c r="F12" s="6"/>
      <c r="G12" s="6"/>
      <c r="H12" s="6"/>
      <c r="I12" s="6"/>
      <c r="J12" s="6"/>
    </row>
    <row r="13" spans="1:15" x14ac:dyDescent="0.25">
      <c r="K13" s="6"/>
      <c r="L13" s="6"/>
      <c r="M13" s="6"/>
    </row>
    <row r="14" spans="1:15" x14ac:dyDescent="0.25">
      <c r="K14" s="6"/>
      <c r="L14" s="6"/>
      <c r="M14" s="6"/>
    </row>
    <row r="15" spans="1:15" ht="18.75" x14ac:dyDescent="0.25">
      <c r="B15" s="16" t="s">
        <v>17</v>
      </c>
      <c r="C15" s="17"/>
      <c r="D15" s="17"/>
      <c r="E15" s="17"/>
      <c r="F15" s="17"/>
      <c r="H15" s="17"/>
      <c r="K15" s="17" t="s">
        <v>18</v>
      </c>
    </row>
    <row r="16" spans="1:15" ht="18.75" x14ac:dyDescent="0.25">
      <c r="B16" s="16"/>
      <c r="C16" s="17"/>
      <c r="D16" s="17"/>
      <c r="E16" s="17"/>
      <c r="F16" s="17"/>
      <c r="H16" s="17"/>
      <c r="K16" s="17"/>
    </row>
    <row r="17" spans="2:11" ht="18.75" x14ac:dyDescent="0.25">
      <c r="B17" s="16"/>
      <c r="C17" s="17"/>
      <c r="D17" s="17"/>
      <c r="E17" s="17"/>
      <c r="F17" s="17"/>
      <c r="H17" s="17"/>
      <c r="K17" s="17"/>
    </row>
    <row r="18" spans="2:11" ht="18.75" x14ac:dyDescent="0.25">
      <c r="B18" s="16" t="s">
        <v>14</v>
      </c>
      <c r="C18" s="17"/>
      <c r="D18" s="17"/>
      <c r="E18" s="17"/>
      <c r="F18" s="17"/>
      <c r="H18" s="17"/>
      <c r="K18" s="17" t="s">
        <v>13</v>
      </c>
    </row>
  </sheetData>
  <mergeCells count="10">
    <mergeCell ref="B1:O1"/>
    <mergeCell ref="B2:O2"/>
    <mergeCell ref="A4:A6"/>
    <mergeCell ref="B4:B6"/>
    <mergeCell ref="C4:C6"/>
    <mergeCell ref="D4:F5"/>
    <mergeCell ref="G4:I5"/>
    <mergeCell ref="J4:O4"/>
    <mergeCell ref="J5:L5"/>
    <mergeCell ref="M5:O5"/>
  </mergeCells>
  <pageMargins left="0.19685039370078741" right="0.19685039370078741" top="0.19685039370078741" bottom="0.19685039370078741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8"/>
  <sheetViews>
    <sheetView topLeftCell="A4" workbookViewId="0">
      <selection activeCell="B10" sqref="B10"/>
    </sheetView>
  </sheetViews>
  <sheetFormatPr defaultRowHeight="15" x14ac:dyDescent="0.25"/>
  <cols>
    <col min="1" max="1" width="3.85546875" style="4" customWidth="1"/>
    <col min="2" max="2" width="37" style="2" customWidth="1"/>
    <col min="3" max="3" width="10" style="2" customWidth="1"/>
    <col min="4" max="10" width="12.85546875" style="2" customWidth="1"/>
    <col min="11" max="11" width="12.140625" style="2" customWidth="1"/>
    <col min="12" max="13" width="13.140625" style="2" customWidth="1"/>
    <col min="14" max="14" width="12.140625" style="2" customWidth="1"/>
    <col min="15" max="15" width="12.42578125" style="7" customWidth="1"/>
  </cols>
  <sheetData>
    <row r="1" spans="1:15" ht="33.75" customHeight="1" x14ac:dyDescent="0.25">
      <c r="B1" s="20" t="s">
        <v>15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s="12" customFormat="1" ht="41.25" customHeight="1" x14ac:dyDescent="0.25">
      <c r="A2" s="15"/>
      <c r="B2" s="21" t="s">
        <v>3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20.25" customHeight="1" x14ac:dyDescent="0.25"/>
    <row r="4" spans="1:15" s="13" customFormat="1" ht="20.25" customHeight="1" x14ac:dyDescent="0.2">
      <c r="A4" s="22"/>
      <c r="B4" s="22" t="s">
        <v>16</v>
      </c>
      <c r="C4" s="22" t="s">
        <v>9</v>
      </c>
      <c r="D4" s="25" t="s">
        <v>0</v>
      </c>
      <c r="E4" s="26"/>
      <c r="F4" s="27"/>
      <c r="G4" s="25" t="s">
        <v>4</v>
      </c>
      <c r="H4" s="26"/>
      <c r="I4" s="27"/>
      <c r="J4" s="25" t="s">
        <v>8</v>
      </c>
      <c r="K4" s="26"/>
      <c r="L4" s="26"/>
      <c r="M4" s="26"/>
      <c r="N4" s="26"/>
      <c r="O4" s="27"/>
    </row>
    <row r="5" spans="1:15" s="13" customFormat="1" ht="19.5" customHeight="1" x14ac:dyDescent="0.2">
      <c r="A5" s="23"/>
      <c r="B5" s="23"/>
      <c r="C5" s="23"/>
      <c r="D5" s="28"/>
      <c r="E5" s="29"/>
      <c r="F5" s="30"/>
      <c r="G5" s="28"/>
      <c r="H5" s="29"/>
      <c r="I5" s="30"/>
      <c r="J5" s="31">
        <v>2019</v>
      </c>
      <c r="K5" s="31"/>
      <c r="L5" s="31"/>
      <c r="M5" s="31">
        <v>2020</v>
      </c>
      <c r="N5" s="31"/>
      <c r="O5" s="31"/>
    </row>
    <row r="6" spans="1:15" s="13" customFormat="1" ht="39.75" customHeight="1" x14ac:dyDescent="0.2">
      <c r="A6" s="24"/>
      <c r="B6" s="24"/>
      <c r="C6" s="24"/>
      <c r="D6" s="14" t="s">
        <v>10</v>
      </c>
      <c r="E6" s="14" t="s">
        <v>11</v>
      </c>
      <c r="F6" s="14" t="s">
        <v>12</v>
      </c>
      <c r="G6" s="14" t="s">
        <v>10</v>
      </c>
      <c r="H6" s="14" t="s">
        <v>11</v>
      </c>
      <c r="I6" s="14" t="s">
        <v>12</v>
      </c>
      <c r="J6" s="14" t="s">
        <v>9</v>
      </c>
      <c r="K6" s="14" t="s">
        <v>12</v>
      </c>
      <c r="L6" s="14" t="s">
        <v>10</v>
      </c>
      <c r="M6" s="14" t="s">
        <v>9</v>
      </c>
      <c r="N6" s="14" t="s">
        <v>12</v>
      </c>
      <c r="O6" s="14" t="s">
        <v>10</v>
      </c>
    </row>
    <row r="7" spans="1:15" ht="56.25" customHeight="1" x14ac:dyDescent="0.25">
      <c r="A7" s="3">
        <v>1</v>
      </c>
      <c r="B7" s="1" t="s">
        <v>1</v>
      </c>
      <c r="C7" s="3">
        <v>5</v>
      </c>
      <c r="D7" s="5">
        <v>1189950</v>
      </c>
      <c r="E7" s="5">
        <f>D7/1.2*0.2</f>
        <v>198325</v>
      </c>
      <c r="F7" s="5">
        <f>D7-E7</f>
        <v>991625</v>
      </c>
      <c r="G7" s="5">
        <f>D7*C7</f>
        <v>5949750</v>
      </c>
      <c r="H7" s="5">
        <f>G7/1.2*0.2</f>
        <v>991625</v>
      </c>
      <c r="I7" s="5">
        <f>G7-H7</f>
        <v>4958125</v>
      </c>
      <c r="J7" s="32">
        <v>5</v>
      </c>
      <c r="K7" s="5">
        <f>J7*F7</f>
        <v>4958125</v>
      </c>
      <c r="L7" s="3">
        <f>K7*1.2</f>
        <v>5949750</v>
      </c>
      <c r="M7" s="3">
        <v>0</v>
      </c>
      <c r="N7" s="3">
        <v>0</v>
      </c>
      <c r="O7" s="8">
        <v>0</v>
      </c>
    </row>
    <row r="8" spans="1:15" ht="47.25" customHeight="1" x14ac:dyDescent="0.25">
      <c r="A8" s="3">
        <v>2</v>
      </c>
      <c r="B8" s="1" t="s">
        <v>2</v>
      </c>
      <c r="C8" s="3">
        <v>6</v>
      </c>
      <c r="D8" s="5">
        <v>1213650</v>
      </c>
      <c r="E8" s="5">
        <f>D8/1.2*0.2</f>
        <v>202275</v>
      </c>
      <c r="F8" s="5">
        <f>D8-E8</f>
        <v>1011375</v>
      </c>
      <c r="G8" s="5">
        <f>D8*C8</f>
        <v>7281900</v>
      </c>
      <c r="H8" s="5">
        <f>G8/1.2*0.2</f>
        <v>1213650</v>
      </c>
      <c r="I8" s="5">
        <f>G8-H8</f>
        <v>6068250</v>
      </c>
      <c r="J8" s="32">
        <v>1</v>
      </c>
      <c r="K8" s="5">
        <f>F8</f>
        <v>1011375</v>
      </c>
      <c r="L8" s="3">
        <f>K8*1.2</f>
        <v>1213650</v>
      </c>
      <c r="M8" s="3">
        <v>5</v>
      </c>
      <c r="N8" s="3">
        <f>F8*5</f>
        <v>5056875</v>
      </c>
      <c r="O8" s="3">
        <f>N8*1.2</f>
        <v>6068250</v>
      </c>
    </row>
    <row r="9" spans="1:15" s="12" customFormat="1" ht="24.75" customHeight="1" x14ac:dyDescent="0.25">
      <c r="A9" s="10"/>
      <c r="B9" s="9" t="s">
        <v>5</v>
      </c>
      <c r="C9" s="10"/>
      <c r="D9" s="11" t="s">
        <v>6</v>
      </c>
      <c r="E9" s="11" t="s">
        <v>6</v>
      </c>
      <c r="F9" s="11" t="s">
        <v>6</v>
      </c>
      <c r="G9" s="11">
        <f t="shared" ref="G9:I9" si="0">SUM(G7:G8)</f>
        <v>13231650</v>
      </c>
      <c r="H9" s="11">
        <f t="shared" si="0"/>
        <v>2205275</v>
      </c>
      <c r="I9" s="11">
        <f t="shared" si="0"/>
        <v>11026375</v>
      </c>
      <c r="J9" s="19"/>
      <c r="K9" s="11">
        <f>SUM(K7:K8)</f>
        <v>5969500</v>
      </c>
      <c r="L9" s="11">
        <f>SUM(L7:L8)</f>
        <v>7163400</v>
      </c>
      <c r="M9" s="11"/>
      <c r="N9" s="11">
        <f t="shared" ref="N9:O9" si="1">SUM(N7:N8)</f>
        <v>5056875</v>
      </c>
      <c r="O9" s="11">
        <f t="shared" si="1"/>
        <v>6068250</v>
      </c>
    </row>
    <row r="10" spans="1:15" ht="109.5" customHeight="1" x14ac:dyDescent="0.25">
      <c r="A10" s="3">
        <v>3</v>
      </c>
      <c r="B10" s="1" t="s">
        <v>19</v>
      </c>
      <c r="C10" s="3">
        <v>3</v>
      </c>
      <c r="D10" s="11" t="s">
        <v>6</v>
      </c>
      <c r="E10" s="11" t="s">
        <v>6</v>
      </c>
      <c r="F10" s="11" t="s">
        <v>6</v>
      </c>
      <c r="G10" s="5">
        <f>4340000/1.18*1.2</f>
        <v>4413559.322033898</v>
      </c>
      <c r="H10" s="5">
        <f>G10/1.2*0.2</f>
        <v>735593.220338983</v>
      </c>
      <c r="I10" s="5">
        <f>G10-H10</f>
        <v>3677966.101694915</v>
      </c>
      <c r="J10" s="18">
        <v>3</v>
      </c>
      <c r="K10" s="5">
        <f>I10</f>
        <v>3677966.101694915</v>
      </c>
      <c r="L10" s="5">
        <f>G10</f>
        <v>4413559.322033898</v>
      </c>
      <c r="M10" s="18">
        <v>0</v>
      </c>
      <c r="N10" s="3">
        <v>0</v>
      </c>
      <c r="O10" s="8">
        <v>0</v>
      </c>
    </row>
    <row r="11" spans="1:15" s="12" customFormat="1" ht="29.25" customHeight="1" x14ac:dyDescent="0.25">
      <c r="A11" s="10"/>
      <c r="B11" s="9" t="s">
        <v>7</v>
      </c>
      <c r="C11" s="10">
        <v>14</v>
      </c>
      <c r="D11" s="11" t="s">
        <v>6</v>
      </c>
      <c r="E11" s="11" t="s">
        <v>6</v>
      </c>
      <c r="F11" s="11" t="s">
        <v>6</v>
      </c>
      <c r="G11" s="11">
        <f t="shared" ref="G11:H11" si="2">SUM(G9:G10)</f>
        <v>17645209.322033897</v>
      </c>
      <c r="H11" s="11">
        <f t="shared" si="2"/>
        <v>2940868.220338983</v>
      </c>
      <c r="I11" s="11">
        <f>SUM(I9:I10)</f>
        <v>14704341.101694915</v>
      </c>
      <c r="J11" s="19">
        <v>9</v>
      </c>
      <c r="K11" s="11">
        <f t="shared" ref="K11:O11" si="3">SUM(K9:K10)</f>
        <v>9647466.1016949154</v>
      </c>
      <c r="L11" s="11">
        <f t="shared" si="3"/>
        <v>11576959.322033897</v>
      </c>
      <c r="M11" s="19">
        <v>5</v>
      </c>
      <c r="N11" s="11">
        <f t="shared" si="3"/>
        <v>5056875</v>
      </c>
      <c r="O11" s="11">
        <f t="shared" si="3"/>
        <v>6068250</v>
      </c>
    </row>
    <row r="12" spans="1:15" x14ac:dyDescent="0.25">
      <c r="D12" s="6"/>
      <c r="E12" s="6"/>
      <c r="F12" s="6"/>
      <c r="G12" s="6"/>
      <c r="H12" s="6"/>
      <c r="I12" s="6"/>
      <c r="J12" s="6"/>
    </row>
    <row r="13" spans="1:15" x14ac:dyDescent="0.25">
      <c r="K13" s="6"/>
      <c r="L13" s="6"/>
      <c r="M13" s="6"/>
    </row>
    <row r="14" spans="1:15" x14ac:dyDescent="0.25">
      <c r="K14" s="6"/>
      <c r="L14" s="6"/>
      <c r="M14" s="6"/>
    </row>
    <row r="15" spans="1:15" ht="18.75" x14ac:dyDescent="0.25">
      <c r="B15" s="16" t="s">
        <v>17</v>
      </c>
      <c r="C15" s="17"/>
      <c r="D15" s="17"/>
      <c r="E15" s="17"/>
      <c r="F15" s="17"/>
      <c r="H15" s="17"/>
      <c r="K15" s="17" t="s">
        <v>18</v>
      </c>
    </row>
    <row r="16" spans="1:15" ht="18.75" x14ac:dyDescent="0.25">
      <c r="B16" s="16"/>
      <c r="C16" s="17"/>
      <c r="D16" s="17"/>
      <c r="E16" s="17"/>
      <c r="F16" s="17"/>
      <c r="H16" s="17"/>
      <c r="K16" s="17"/>
    </row>
    <row r="17" spans="2:11" ht="18.75" x14ac:dyDescent="0.25">
      <c r="B17" s="16"/>
      <c r="C17" s="17"/>
      <c r="D17" s="17"/>
      <c r="E17" s="17"/>
      <c r="F17" s="17"/>
      <c r="H17" s="17"/>
      <c r="K17" s="17"/>
    </row>
    <row r="18" spans="2:11" ht="18.75" x14ac:dyDescent="0.25">
      <c r="B18" s="16" t="s">
        <v>14</v>
      </c>
      <c r="C18" s="17"/>
      <c r="D18" s="17"/>
      <c r="E18" s="17"/>
      <c r="F18" s="17"/>
      <c r="H18" s="17"/>
      <c r="K18" s="17" t="s">
        <v>13</v>
      </c>
    </row>
  </sheetData>
  <mergeCells count="10">
    <mergeCell ref="B1:O1"/>
    <mergeCell ref="B2:O2"/>
    <mergeCell ref="B4:B6"/>
    <mergeCell ref="M5:O5"/>
    <mergeCell ref="A4:A6"/>
    <mergeCell ref="C4:C6"/>
    <mergeCell ref="D4:F5"/>
    <mergeCell ref="G4:I5"/>
    <mergeCell ref="J5:L5"/>
    <mergeCell ref="J4:O4"/>
  </mergeCells>
  <pageMargins left="0.19685039370078741" right="0.19685039370078741" top="0.19685039370078741" bottom="0.19685039370078741" header="0" footer="0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новый вариант</vt:lpstr>
      <vt:lpstr>Абалдуев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2019-06-26T11:24:43Z</dcterms:modified>
</cp:coreProperties>
</file>