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7.1  А4" sheetId="5" r:id="rId1"/>
    <sheet name="приложение 7.1 " sheetId="4" r:id="rId2"/>
    <sheet name="Лист1" sheetId="1" r:id="rId3"/>
    <sheet name="Лист2" sheetId="2" r:id="rId4"/>
    <sheet name="Лист3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Num2" localSheetId="0">#REF!</definedName>
    <definedName name="_Num2">#REF!</definedName>
    <definedName name="_PR1" localSheetId="0">'[1]Прил 1'!#REF!</definedName>
    <definedName name="_PR1">'[1]Прил 1'!#REF!</definedName>
    <definedName name="AES" localSheetId="0">#REF!</definedName>
    <definedName name="AES">#REF!</definedName>
    <definedName name="AOE" localSheetId="0">#REF!</definedName>
    <definedName name="AOE">#REF!</definedName>
    <definedName name="BALEE_FLOAD" localSheetId="0">#REF!</definedName>
    <definedName name="BALEE_FLOAD">#REF!</definedName>
    <definedName name="BALEE_PROT" localSheetId="0">#REF!,#REF!,#REF!,#REF!</definedName>
    <definedName name="BALEE_PROT">#REF!,#REF!,#REF!,#REF!</definedName>
    <definedName name="BALM_FLOAD" localSheetId="0">#REF!</definedName>
    <definedName name="BALM_FLOAD">#REF!</definedName>
    <definedName name="BALM_PROT" localSheetId="0">#REF!,#REF!,#REF!,#REF!</definedName>
    <definedName name="BALM_PROT">#REF!,#REF!,#REF!,#REF!</definedName>
    <definedName name="CUR_VER">[2]Заголовок!$B$21</definedName>
    <definedName name="DATA" localSheetId="0">#REF!</definedName>
    <definedName name="DATA">#REF!</definedName>
    <definedName name="DATE" localSheetId="0">#REF!</definedName>
    <definedName name="DATE">#REF!</definedName>
    <definedName name="dip">[3]FST5!$G$149:$G$165,P1_dip,P2_dip,P3_dip,P4_dip</definedName>
    <definedName name="DOC" localSheetId="0">#REF!</definedName>
    <definedName name="DOC">#REF!</definedName>
    <definedName name="Down_range" localSheetId="0">#REF!</definedName>
    <definedName name="Down_range">#REF!</definedName>
    <definedName name="eso">[3]FST5!$G$149:$G$165,P1_eso</definedName>
    <definedName name="ESO_ET" localSheetId="0">#REF!</definedName>
    <definedName name="ESO_ET">#REF!</definedName>
    <definedName name="ESO_PROT" localSheetId="0">#REF!,#REF!,#REF!,'приложение 7.1  А4'!P1_ESO_PROT</definedName>
    <definedName name="ESO_PROT">#REF!,#REF!,#REF!,P1_ESO_PROT</definedName>
    <definedName name="ESOcom" localSheetId="0">#REF!</definedName>
    <definedName name="ESOcom">#REF!</definedName>
    <definedName name="FUEL" localSheetId="0">#REF!</definedName>
    <definedName name="FUEL">#REF!</definedName>
    <definedName name="GES" localSheetId="0">#REF!</definedName>
    <definedName name="GES">#REF!</definedName>
    <definedName name="GES_DATA" localSheetId="0">#REF!</definedName>
    <definedName name="GES_DATA">#REF!</definedName>
    <definedName name="GES_LIST" localSheetId="0">#REF!</definedName>
    <definedName name="GES_LIST">#REF!</definedName>
    <definedName name="GES3_DATA" localSheetId="0">#REF!</definedName>
    <definedName name="GES3_DATA">#REF!</definedName>
    <definedName name="GRES" localSheetId="0">#REF!</definedName>
    <definedName name="GRES">#REF!</definedName>
    <definedName name="GRES_DATA" localSheetId="0">#REF!</definedName>
    <definedName name="GRES_DATA">#REF!</definedName>
    <definedName name="GRES_LIST" localSheetId="0">#REF!</definedName>
    <definedName name="GRES_LIST">#REF!</definedName>
    <definedName name="gtty" localSheetId="0">#REF!,#REF!,#REF!,'приложение 7.1  А4'!P1_ESO_PROT</definedName>
    <definedName name="gtty">#REF!,#REF!,#REF!,P1_ESO_PROT</definedName>
    <definedName name="INN" localSheetId="0">#REF!</definedName>
    <definedName name="INN">#REF!</definedName>
    <definedName name="MO" localSheetId="0">#REF!</definedName>
    <definedName name="MO">#REF!</definedName>
    <definedName name="MONTH" localSheetId="0">#REF!</definedName>
    <definedName name="MONTH">#REF!</definedName>
    <definedName name="net">[3]FST5!$G$100:$G$116,P1_net</definedName>
    <definedName name="NET_SCOPE_FOR_LOAD" localSheetId="0">#REF!</definedName>
    <definedName name="NET_SCOPE_FOR_LOAD">#REF!</definedName>
    <definedName name="NOM" localSheetId="0">#REF!</definedName>
    <definedName name="NOM">#REF!</definedName>
    <definedName name="NSRF" localSheetId="0">#REF!</definedName>
    <definedName name="NSRF">#REF!</definedName>
    <definedName name="Num" localSheetId="0">#REF!</definedName>
    <definedName name="Num">#REF!</definedName>
    <definedName name="OKTMO" localSheetId="0">#REF!</definedName>
    <definedName name="OKTMO">#REF!</definedName>
    <definedName name="ORE" localSheetId="0">#REF!</definedName>
    <definedName name="ORE">#REF!</definedName>
    <definedName name="Org_list" localSheetId="0">#REF!</definedName>
    <definedName name="Org_list">#REF!</definedName>
    <definedName name="OTH_DATA" localSheetId="0">#REF!</definedName>
    <definedName name="OTH_DATA">#REF!</definedName>
    <definedName name="OTH_LIST" localSheetId="0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 localSheetId="0">#REF!,#REF!,#REF!,#REF!,#REF!,#REF!</definedName>
    <definedName name="PROT">#REF!,#REF!,#REF!,#REF!,#REF!,#REF!</definedName>
    <definedName name="REG_ET" localSheetId="0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 localSheetId="0">#REF!</definedName>
    <definedName name="REGIONS">#REF!</definedName>
    <definedName name="REGUL" localSheetId="0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0">#REF!</definedName>
    <definedName name="RRE">#REF!</definedName>
    <definedName name="SBT_ET" localSheetId="0">#REF!</definedName>
    <definedName name="SBT_ET">#REF!</definedName>
    <definedName name="SBT_PROT" localSheetId="0">#REF!,#REF!,#REF!,#REF!,'приложение 7.1  А4'!P1_SBT_PROT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#REF!,#REF!,#REF!,#REF!,#REF!,'приложение 7.1  А4'!P1_SCOPE_CORR,'приложение 7.1  А4'!P2_SCOPE_CORR</definedName>
    <definedName name="SCOPE_CORR">#REF!,#REF!,#REF!,#REF!,#REF!,P1_SCOPE_CORR,P2_SCOPE_CORR</definedName>
    <definedName name="SCOPE_CPR" localSheetId="0">#REF!</definedName>
    <definedName name="SCOPE_CPR">#REF!</definedName>
    <definedName name="SCOPE_ESOLD" localSheetId="0">#REF!</definedName>
    <definedName name="SCOPE_ESOLD">#REF!</definedName>
    <definedName name="SCOPE_ETALON2" localSheetId="0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0">#REF!,'приложение 7.1  А4'!P1_SCOPE_FLOAD</definedName>
    <definedName name="SCOPE_FLOAD">#REF!,P1_SCOPE_FLOAD</definedName>
    <definedName name="SCOPE_FORM46_EE1" localSheetId="0">#REF!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 localSheetId="0">#REF!,#REF!,'приложение 7.1  А4'!P1_SCOPE_FRML</definedName>
    <definedName name="SCOPE_FRML">#REF!,#REF!,P1_SCOPE_FRML</definedName>
    <definedName name="SCOPE_FUEL_ET" localSheetId="0">#REF!</definedName>
    <definedName name="SCOPE_FUEL_ET">#REF!</definedName>
    <definedName name="scope_ld" localSheetId="0">#REF!</definedName>
    <definedName name="scope_ld">#REF!</definedName>
    <definedName name="SCOPE_LOAD" localSheetId="0">#REF!</definedName>
    <definedName name="SCOPE_LOAD">#REF!</definedName>
    <definedName name="SCOPE_LOAD_FUEL" localSheetId="0">#REF!</definedName>
    <definedName name="SCOPE_LOAD_FUEL">#REF!</definedName>
    <definedName name="SCOPE_LOAD1" localSheetId="0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 localSheetId="0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0">#REF!</definedName>
    <definedName name="SCOPE_PRD">#REF!</definedName>
    <definedName name="SCOPE_PRD_ET" localSheetId="0">#REF!</definedName>
    <definedName name="SCOPE_PRD_ET">#REF!</definedName>
    <definedName name="SCOPE_PRD_ET2" localSheetId="0">#REF!</definedName>
    <definedName name="SCOPE_PRD_ET2">#REF!</definedName>
    <definedName name="SCOPE_PRT" localSheetId="0">#REF!,#REF!,#REF!,#REF!,#REF!,#REF!</definedName>
    <definedName name="SCOPE_PRT">#REF!,#REF!,#REF!,#REF!,#REF!,#REF!</definedName>
    <definedName name="SCOPE_PRZ" localSheetId="0">#REF!</definedName>
    <definedName name="SCOPE_PRZ">#REF!</definedName>
    <definedName name="SCOPE_PRZ_ET" localSheetId="0">#REF!</definedName>
    <definedName name="SCOPE_PRZ_ET">#REF!</definedName>
    <definedName name="SCOPE_PRZ_ET2" localSheetId="0">#REF!</definedName>
    <definedName name="SCOPE_PRZ_ET2">#REF!</definedName>
    <definedName name="SCOPE_REGIONS" localSheetId="0">#REF!</definedName>
    <definedName name="SCOPE_REGIONS">#REF!</definedName>
    <definedName name="SCOPE_REGLD" localSheetId="0">#REF!</definedName>
    <definedName name="SCOPE_REGLD">#REF!</definedName>
    <definedName name="SCOPE_RG" localSheetId="0">#REF!</definedName>
    <definedName name="SCOPE_RG">#REF!</definedName>
    <definedName name="SCOPE_SBTLD" localSheetId="0">#REF!</definedName>
    <definedName name="SCOPE_SBTLD">#REF!</definedName>
    <definedName name="SCOPE_SETLD" localSheetId="0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 localSheetId="0">#REF!</definedName>
    <definedName name="SET_ET">#REF!</definedName>
    <definedName name="SET_PROT" localSheetId="0">#REF!,#REF!,#REF!,#REF!,#REF!,'приложение 7.1  А4'!P1_SET_PROT</definedName>
    <definedName name="SET_PROT">#REF!,#REF!,#REF!,#REF!,#REF!,P1_SET_PROT</definedName>
    <definedName name="SET_PRT" localSheetId="0">#REF!,#REF!,#REF!,#REF!,'приложение 7.1  А4'!P1_SET_PRT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 localSheetId="0">#REF!</definedName>
    <definedName name="SPR_GES_ET">#REF!</definedName>
    <definedName name="SPR_GRES_ET" localSheetId="0">#REF!</definedName>
    <definedName name="SPR_GRES_ET">#REF!</definedName>
    <definedName name="SPR_OTH_ET" localSheetId="0">#REF!</definedName>
    <definedName name="SPR_OTH_ET">#REF!</definedName>
    <definedName name="SPR_PROT" localSheetId="0">#REF!,#REF!</definedName>
    <definedName name="SPR_PROT">#REF!,#REF!</definedName>
    <definedName name="SPR_TES_ET" localSheetId="0">#REF!</definedName>
    <definedName name="SPR_TES_ET">#REF!</definedName>
    <definedName name="SPRAV_PROT">[8]Справочники!$E$6,[8]Справочники!$D$11:$D$902,[8]Справочники!$E$3</definedName>
    <definedName name="sq" localSheetId="0">#REF!</definedName>
    <definedName name="sq">#REF!</definedName>
    <definedName name="T2.1?Protection" localSheetId="0">'приложение 7.1  А4'!P6_T2.1?Protection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 localSheetId="0">#REF!</definedName>
    <definedName name="Table">#REF!</definedName>
    <definedName name="TARGET">[6]TEHSHEET!$I$42:$I$45</definedName>
    <definedName name="TEMP" localSheetId="0">#REF!,#REF!</definedName>
    <definedName name="TEMP">#REF!,#REF!</definedName>
    <definedName name="TES" localSheetId="0">#REF!</definedName>
    <definedName name="TES">#REF!</definedName>
    <definedName name="TES_DATA" localSheetId="0">#REF!</definedName>
    <definedName name="TES_DATA">#REF!</definedName>
    <definedName name="TES_LIST" localSheetId="0">#REF!</definedName>
    <definedName name="TES_LIST">#REF!</definedName>
    <definedName name="TTT" localSheetId="0">#REF!</definedName>
    <definedName name="TTT">#REF!</definedName>
    <definedName name="VDOC" localSheetId="0">#REF!</definedName>
    <definedName name="VDOC">#REF!</definedName>
    <definedName name="ZERO" localSheetId="0">#REF!</definedName>
    <definedName name="ZERO">#REF!</definedName>
    <definedName name="БС">[10]Справочники!$A$4:$A$6</definedName>
    <definedName name="ВТОП" localSheetId="0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0">#REF!</definedName>
    <definedName name="МР">#REF!</definedName>
    <definedName name="НСРФ" localSheetId="0">#REF!</definedName>
    <definedName name="НСРФ">#REF!</definedName>
    <definedName name="НСРФ2" localSheetId="0">#REF!</definedName>
    <definedName name="НСРФ2">#REF!</definedName>
    <definedName name="ОРГ" localSheetId="0">#REF!</definedName>
    <definedName name="ОРГ">#REF!</definedName>
    <definedName name="ОРГАНИЗАЦИЯ" localSheetId="0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T35" i="5" l="1"/>
  <c r="S35" i="5"/>
  <c r="P35" i="5"/>
  <c r="R35" i="5" s="1"/>
  <c r="M35" i="5"/>
  <c r="F35" i="5"/>
  <c r="O35" i="5" s="1"/>
  <c r="Q35" i="5" s="1"/>
  <c r="P34" i="5"/>
  <c r="R34" i="5" s="1"/>
  <c r="M34" i="5"/>
  <c r="S34" i="5" s="1"/>
  <c r="T34" i="5" s="1"/>
  <c r="F34" i="5"/>
  <c r="O34" i="5" s="1"/>
  <c r="Q34" i="5" s="1"/>
  <c r="P33" i="5"/>
  <c r="R33" i="5" s="1"/>
  <c r="M33" i="5"/>
  <c r="S33" i="5" s="1"/>
  <c r="T33" i="5" s="1"/>
  <c r="F33" i="5"/>
  <c r="O33" i="5" s="1"/>
  <c r="Q33" i="5" s="1"/>
  <c r="P32" i="5"/>
  <c r="R32" i="5" s="1"/>
  <c r="M32" i="5"/>
  <c r="S32" i="5" s="1"/>
  <c r="T32" i="5" s="1"/>
  <c r="T31" i="5" s="1"/>
  <c r="F32" i="5"/>
  <c r="O32" i="5" s="1"/>
  <c r="Q32" i="5" s="1"/>
  <c r="X31" i="5"/>
  <c r="O31" i="5"/>
  <c r="N31" i="5"/>
  <c r="P31" i="5" s="1"/>
  <c r="M31" i="5"/>
  <c r="L31" i="5"/>
  <c r="K31" i="5"/>
  <c r="J31" i="5"/>
  <c r="I31" i="5"/>
  <c r="H31" i="5"/>
  <c r="G31" i="5"/>
  <c r="S31" i="5" s="1"/>
  <c r="F31" i="5"/>
  <c r="E31" i="5"/>
  <c r="D31" i="5"/>
  <c r="P30" i="5"/>
  <c r="R30" i="5" s="1"/>
  <c r="M30" i="5"/>
  <c r="S30" i="5" s="1"/>
  <c r="T30" i="5" s="1"/>
  <c r="F30" i="5"/>
  <c r="O30" i="5" s="1"/>
  <c r="Q30" i="5" s="1"/>
  <c r="P29" i="5"/>
  <c r="R29" i="5" s="1"/>
  <c r="M29" i="5"/>
  <c r="S29" i="5" s="1"/>
  <c r="T29" i="5" s="1"/>
  <c r="F29" i="5"/>
  <c r="O29" i="5" s="1"/>
  <c r="Q29" i="5" s="1"/>
  <c r="P28" i="5"/>
  <c r="R28" i="5" s="1"/>
  <c r="F28" i="5"/>
  <c r="O28" i="5" s="1"/>
  <c r="Q28" i="5" s="1"/>
  <c r="E28" i="5"/>
  <c r="M28" i="5" s="1"/>
  <c r="S28" i="5" s="1"/>
  <c r="T28" i="5" s="1"/>
  <c r="S27" i="5"/>
  <c r="T27" i="5" s="1"/>
  <c r="P27" i="5"/>
  <c r="R27" i="5" s="1"/>
  <c r="M27" i="5"/>
  <c r="F27" i="5"/>
  <c r="O27" i="5" s="1"/>
  <c r="Q27" i="5" s="1"/>
  <c r="S26" i="5"/>
  <c r="T26" i="5" s="1"/>
  <c r="P26" i="5"/>
  <c r="R26" i="5" s="1"/>
  <c r="M26" i="5"/>
  <c r="F26" i="5"/>
  <c r="O26" i="5" s="1"/>
  <c r="Q26" i="5" s="1"/>
  <c r="S25" i="5"/>
  <c r="T25" i="5" s="1"/>
  <c r="P25" i="5"/>
  <c r="R25" i="5" s="1"/>
  <c r="M25" i="5"/>
  <c r="F25" i="5"/>
  <c r="O25" i="5" s="1"/>
  <c r="Q25" i="5" s="1"/>
  <c r="Q24" i="5" s="1"/>
  <c r="O24" i="5"/>
  <c r="N24" i="5"/>
  <c r="P24" i="5" s="1"/>
  <c r="R24" i="5" s="1"/>
  <c r="L24" i="5"/>
  <c r="K24" i="5"/>
  <c r="J24" i="5"/>
  <c r="I24" i="5"/>
  <c r="H24" i="5"/>
  <c r="G24" i="5"/>
  <c r="F24" i="5"/>
  <c r="E24" i="5"/>
  <c r="M24" i="5" s="1"/>
  <c r="D24" i="5"/>
  <c r="S23" i="5"/>
  <c r="P23" i="5"/>
  <c r="R23" i="5" s="1"/>
  <c r="M23" i="5"/>
  <c r="F23" i="5"/>
  <c r="O23" i="5" s="1"/>
  <c r="Q23" i="5" s="1"/>
  <c r="P22" i="5"/>
  <c r="R22" i="5" s="1"/>
  <c r="M22" i="5"/>
  <c r="S22" i="5" s="1"/>
  <c r="F22" i="5"/>
  <c r="O22" i="5" s="1"/>
  <c r="Q22" i="5" s="1"/>
  <c r="P21" i="5"/>
  <c r="R21" i="5" s="1"/>
  <c r="R20" i="5" s="1"/>
  <c r="R19" i="5" s="1"/>
  <c r="R18" i="5" s="1"/>
  <c r="M21" i="5"/>
  <c r="L21" i="5"/>
  <c r="S21" i="5" s="1"/>
  <c r="F21" i="5"/>
  <c r="O21" i="5" s="1"/>
  <c r="Q21" i="5" s="1"/>
  <c r="D21" i="5"/>
  <c r="N20" i="5"/>
  <c r="N19" i="5" s="1"/>
  <c r="P19" i="5" s="1"/>
  <c r="L20" i="5"/>
  <c r="L19" i="5" s="1"/>
  <c r="L18" i="5" s="1"/>
  <c r="L17" i="5" s="1"/>
  <c r="K20" i="5"/>
  <c r="J20" i="5"/>
  <c r="J19" i="5" s="1"/>
  <c r="I20" i="5"/>
  <c r="H20" i="5"/>
  <c r="H19" i="5" s="1"/>
  <c r="F19" i="5" s="1"/>
  <c r="O19" i="5" s="1"/>
  <c r="G20" i="5"/>
  <c r="F20" i="5"/>
  <c r="O20" i="5" s="1"/>
  <c r="E20" i="5"/>
  <c r="M20" i="5" s="1"/>
  <c r="M19" i="5" s="1"/>
  <c r="M18" i="5" s="1"/>
  <c r="D20" i="5"/>
  <c r="D19" i="5" s="1"/>
  <c r="D18" i="5" s="1"/>
  <c r="D17" i="5" s="1"/>
  <c r="K19" i="5"/>
  <c r="K18" i="5" s="1"/>
  <c r="I19" i="5"/>
  <c r="I18" i="5" s="1"/>
  <c r="I17" i="5" s="1"/>
  <c r="G19" i="5"/>
  <c r="G18" i="5" s="1"/>
  <c r="E19" i="5"/>
  <c r="E18" i="5" s="1"/>
  <c r="E17" i="5" s="1"/>
  <c r="N18" i="5"/>
  <c r="N17" i="5" s="1"/>
  <c r="P17" i="5" s="1"/>
  <c r="J18" i="5"/>
  <c r="J17" i="5" s="1"/>
  <c r="M17" i="5"/>
  <c r="K17" i="5"/>
  <c r="G17" i="5"/>
  <c r="S20" i="5" l="1"/>
  <c r="T21" i="5"/>
  <c r="T20" i="5" s="1"/>
  <c r="H18" i="5"/>
  <c r="P18" i="5"/>
  <c r="Q20" i="5"/>
  <c r="Q19" i="5" s="1"/>
  <c r="Q18" i="5" s="1"/>
  <c r="S24" i="5"/>
  <c r="T24" i="5" s="1"/>
  <c r="Q31" i="5"/>
  <c r="R31" i="5"/>
  <c r="R17" i="5" s="1"/>
  <c r="P20" i="5"/>
  <c r="S30" i="4"/>
  <c r="S27" i="4"/>
  <c r="S28" i="4"/>
  <c r="S29" i="4"/>
  <c r="S25" i="4"/>
  <c r="S22" i="4"/>
  <c r="S20" i="4"/>
  <c r="S33" i="4"/>
  <c r="S34" i="4"/>
  <c r="S32" i="4"/>
  <c r="S23" i="4"/>
  <c r="S24" i="4"/>
  <c r="S26" i="4"/>
  <c r="S21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O27" i="4"/>
  <c r="P27" i="4"/>
  <c r="O28" i="4"/>
  <c r="P28" i="4"/>
  <c r="P29" i="4"/>
  <c r="P30" i="4"/>
  <c r="O31" i="4"/>
  <c r="P31" i="4"/>
  <c r="O32" i="4"/>
  <c r="P32" i="4"/>
  <c r="O33" i="4"/>
  <c r="P33" i="4"/>
  <c r="O34" i="4"/>
  <c r="P34" i="4"/>
  <c r="P35" i="4"/>
  <c r="L21" i="4"/>
  <c r="Q17" i="5" l="1"/>
  <c r="H17" i="5"/>
  <c r="F18" i="5"/>
  <c r="T19" i="5"/>
  <c r="T18" i="5" s="1"/>
  <c r="T17" i="5" s="1"/>
  <c r="S19" i="5"/>
  <c r="S18" i="5" s="1"/>
  <c r="S17" i="5" s="1"/>
  <c r="S31" i="4"/>
  <c r="S35" i="4"/>
  <c r="R22" i="4"/>
  <c r="R23" i="4"/>
  <c r="R24" i="4"/>
  <c r="Q22" i="4"/>
  <c r="Q23" i="4"/>
  <c r="O18" i="5" l="1"/>
  <c r="F17" i="5"/>
  <c r="O17" i="5" s="1"/>
  <c r="M33" i="4"/>
  <c r="M34" i="4"/>
  <c r="M32" i="4"/>
  <c r="M35" i="4"/>
  <c r="K31" i="4" l="1"/>
  <c r="I31" i="4"/>
  <c r="F35" i="4"/>
  <c r="O35" i="4" s="1"/>
  <c r="E28" i="4" l="1"/>
  <c r="M21" i="4"/>
  <c r="M22" i="4"/>
  <c r="M23" i="4"/>
  <c r="M25" i="4"/>
  <c r="M26" i="4"/>
  <c r="M27" i="4"/>
  <c r="M29" i="4"/>
  <c r="T35" i="4" l="1"/>
  <c r="R35" i="4"/>
  <c r="Q35" i="4"/>
  <c r="T34" i="4"/>
  <c r="R34" i="4"/>
  <c r="F34" i="4"/>
  <c r="Q34" i="4" s="1"/>
  <c r="T33" i="4"/>
  <c r="R33" i="4"/>
  <c r="F33" i="4"/>
  <c r="Q33" i="4" s="1"/>
  <c r="T32" i="4"/>
  <c r="R32" i="4"/>
  <c r="R31" i="4" s="1"/>
  <c r="M31" i="4"/>
  <c r="F32" i="4"/>
  <c r="X31" i="4"/>
  <c r="N31" i="4"/>
  <c r="L31" i="4"/>
  <c r="J31" i="4"/>
  <c r="H31" i="4"/>
  <c r="G31" i="4"/>
  <c r="E31" i="4"/>
  <c r="D31" i="4"/>
  <c r="T30" i="4"/>
  <c r="R30" i="4"/>
  <c r="M30" i="4"/>
  <c r="F30" i="4"/>
  <c r="T29" i="4"/>
  <c r="R29" i="4"/>
  <c r="F29" i="4"/>
  <c r="T28" i="4"/>
  <c r="R28" i="4"/>
  <c r="M28" i="4"/>
  <c r="F28" i="4"/>
  <c r="Q28" i="4" s="1"/>
  <c r="T27" i="4"/>
  <c r="R27" i="4"/>
  <c r="F27" i="4"/>
  <c r="Q27" i="4" s="1"/>
  <c r="T26" i="4"/>
  <c r="R26" i="4"/>
  <c r="F26" i="4"/>
  <c r="Q26" i="4" s="1"/>
  <c r="T25" i="4"/>
  <c r="R25" i="4"/>
  <c r="F25" i="4"/>
  <c r="N24" i="4"/>
  <c r="L24" i="4"/>
  <c r="K24" i="4"/>
  <c r="J24" i="4"/>
  <c r="I24" i="4"/>
  <c r="H24" i="4"/>
  <c r="G24" i="4"/>
  <c r="F24" i="4"/>
  <c r="E24" i="4"/>
  <c r="M24" i="4" s="1"/>
  <c r="D24" i="4"/>
  <c r="F23" i="4"/>
  <c r="F22" i="4"/>
  <c r="T21" i="4"/>
  <c r="R21" i="4"/>
  <c r="R20" i="4" s="1"/>
  <c r="F21" i="4"/>
  <c r="D21" i="4"/>
  <c r="N20" i="4"/>
  <c r="L20" i="4"/>
  <c r="K20" i="4"/>
  <c r="J20" i="4"/>
  <c r="I20" i="4"/>
  <c r="I19" i="4" s="1"/>
  <c r="I18" i="4" s="1"/>
  <c r="I17" i="4" s="1"/>
  <c r="H20" i="4"/>
  <c r="G20" i="4"/>
  <c r="E20" i="4"/>
  <c r="D20" i="4"/>
  <c r="N19" i="4"/>
  <c r="N18" i="4" s="1"/>
  <c r="P18" i="4" s="1"/>
  <c r="D19" i="4"/>
  <c r="D18" i="4" s="1"/>
  <c r="D17" i="4" s="1"/>
  <c r="Q29" i="4" l="1"/>
  <c r="O29" i="4"/>
  <c r="Q30" i="4"/>
  <c r="O30" i="4"/>
  <c r="N17" i="4"/>
  <c r="P17" i="4" s="1"/>
  <c r="L19" i="4"/>
  <c r="R19" i="4"/>
  <c r="R18" i="4" s="1"/>
  <c r="R17" i="4" s="1"/>
  <c r="F31" i="4"/>
  <c r="T20" i="4"/>
  <c r="K19" i="4"/>
  <c r="K18" i="4" s="1"/>
  <c r="K17" i="4" s="1"/>
  <c r="G19" i="4"/>
  <c r="G18" i="4" s="1"/>
  <c r="G17" i="4" s="1"/>
  <c r="T24" i="4"/>
  <c r="J19" i="4"/>
  <c r="E19" i="4"/>
  <c r="E18" i="4" s="1"/>
  <c r="E17" i="4" s="1"/>
  <c r="M20" i="4"/>
  <c r="M19" i="4" s="1"/>
  <c r="M18" i="4" s="1"/>
  <c r="M17" i="4" s="1"/>
  <c r="S19" i="4"/>
  <c r="S18" i="4" s="1"/>
  <c r="S17" i="4" s="1"/>
  <c r="T31" i="4"/>
  <c r="H19" i="4"/>
  <c r="H18" i="4" s="1"/>
  <c r="H17" i="4" s="1"/>
  <c r="Q25" i="4"/>
  <c r="Q24" i="4" s="1"/>
  <c r="Q21" i="4"/>
  <c r="Q20" i="4" s="1"/>
  <c r="Q32" i="4"/>
  <c r="Q31" i="4" s="1"/>
  <c r="F20" i="4"/>
  <c r="L18" i="4" l="1"/>
  <c r="J18" i="4"/>
  <c r="T19" i="4"/>
  <c r="T18" i="4" s="1"/>
  <c r="T17" i="4" s="1"/>
  <c r="Q19" i="4"/>
  <c r="Q18" i="4" s="1"/>
  <c r="Q17" i="4" s="1"/>
  <c r="F19" i="4"/>
  <c r="L17" i="4" l="1"/>
  <c r="J17" i="4"/>
  <c r="F18" i="4"/>
  <c r="F17" i="4" l="1"/>
  <c r="O17" i="4" s="1"/>
  <c r="O18" i="4"/>
</calcChain>
</file>

<file path=xl/sharedStrings.xml><?xml version="1.0" encoding="utf-8"?>
<sst xmlns="http://schemas.openxmlformats.org/spreadsheetml/2006/main" count="258" uniqueCount="85">
  <si>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</si>
  <si>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</si>
  <si>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</si>
  <si>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</si>
  <si>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</si>
  <si>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</si>
  <si>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</si>
  <si>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</si>
  <si>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</si>
  <si>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</si>
  <si>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</si>
  <si>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</si>
  <si>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</si>
  <si>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</si>
  <si>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</si>
  <si>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</si>
  <si>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</si>
  <si>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</si>
  <si>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</si>
  <si>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</si>
  <si>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</si>
  <si>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</si>
  <si>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</si>
  <si>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</si>
  <si>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</si>
  <si>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</si>
  <si>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</si>
  <si>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</si>
  <si>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</si>
  <si>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</si>
  <si>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</si>
  <si>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</si>
  <si>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</si>
  <si>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</si>
  <si>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</si>
  <si>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</si>
  <si>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</si>
  <si>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</si>
  <si>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</si>
  <si>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</si>
  <si>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</si>
  <si>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</si>
  <si>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</si>
  <si>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</si>
  <si>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</si>
  <si>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</si>
  <si>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</si>
  <si>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</si>
  <si>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</si>
  <si>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</si>
  <si>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Изменение стоимости по результатам закупочных процедур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</si>
  <si>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</si>
  <si>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</si>
  <si>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</si>
  <si>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</si>
  <si>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</si>
  <si>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</si>
  <si>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</si>
  <si>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Отсутствие средств на р/сч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</si>
  <si>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</si>
  <si>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</si>
  <si>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</si>
  <si>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</si>
  <si>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</si>
  <si>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</si>
  <si>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</si>
  <si>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</si>
  <si>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</si>
  <si>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</si>
  <si>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</si>
  <si>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</si>
  <si>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</si>
  <si>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</si>
  <si>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</si>
  <si>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</si>
  <si>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</si>
  <si>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</si>
  <si>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</si>
  <si>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</si>
  <si>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</si>
  <si>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</si>
  <si>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млн.руб.</t>
  </si>
  <si>
    <t>Объем финансирования
 [отчетный год] 2018</t>
  </si>
  <si>
    <t>нд</t>
  </si>
  <si>
    <t>«28 » марта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</si>
</sst>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15">
      <protection locked="0"/>
    </xf>
    <xf numFmtId="0" fontId="21" fillId="0" borderId="0" applyBorder="0">
      <alignment horizontal="center" vertical="center" wrapText="1"/>
    </xf>
    <xf numFmtId="0" fontId="22" fillId="0" borderId="16" applyBorder="0">
      <alignment horizontal="center" vertical="center" wrapText="1"/>
    </xf>
    <xf numFmtId="168" fontId="23" fillId="4" borderId="15"/>
    <xf numFmtId="4" fontId="17" fillId="5" borderId="7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" fillId="0" borderId="0"/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1" applyBorder="0">
      <alignment horizontal="right"/>
    </xf>
    <xf numFmtId="4" fontId="17" fillId="6" borderId="7" applyFont="0" applyBorder="0">
      <alignment horizontal="right"/>
    </xf>
  </cellStyleXfs>
  <cellXfs count="105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2" fillId="2" borderId="0" xfId="1" applyFont="1" applyFill="1" applyAlignment="1">
      <alignment horizontal="right"/>
    </xf>
    <xf numFmtId="0" fontId="4" fillId="2" borderId="7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justify" wrapText="1"/>
    </xf>
    <xf numFmtId="164" fontId="4" fillId="2" borderId="7" xfId="2" applyNumberFormat="1" applyFont="1" applyFill="1" applyBorder="1" applyAlignment="1">
      <alignment horizontal="center" vertical="center" wrapText="1"/>
    </xf>
    <xf numFmtId="165" fontId="4" fillId="2" borderId="7" xfId="2" applyNumberFormat="1" applyFont="1" applyFill="1" applyBorder="1" applyAlignment="1">
      <alignment horizontal="center" vertical="center" wrapText="1"/>
    </xf>
    <xf numFmtId="165" fontId="4" fillId="3" borderId="11" xfId="1" applyNumberFormat="1" applyFont="1" applyFill="1" applyBorder="1" applyAlignment="1">
      <alignment horizontal="center" vertical="center" wrapText="1"/>
    </xf>
    <xf numFmtId="165" fontId="4" fillId="3" borderId="7" xfId="2" applyNumberFormat="1" applyFont="1" applyFill="1" applyBorder="1" applyAlignment="1">
      <alignment horizontal="center" vertical="center" wrapText="1"/>
    </xf>
    <xf numFmtId="166" fontId="4" fillId="2" borderId="7" xfId="2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16" fontId="4" fillId="2" borderId="6" xfId="2" applyNumberFormat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left" vertical="center" wrapText="1"/>
    </xf>
    <xf numFmtId="165" fontId="2" fillId="2" borderId="7" xfId="2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165" fontId="2" fillId="3" borderId="7" xfId="2" applyNumberFormat="1" applyFont="1" applyFill="1" applyBorder="1" applyAlignment="1">
      <alignment horizontal="center" vertical="center" wrapText="1"/>
    </xf>
    <xf numFmtId="165" fontId="2" fillId="2" borderId="7" xfId="1" applyNumberFormat="1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center" vertical="center" wrapText="1"/>
    </xf>
    <xf numFmtId="165" fontId="2" fillId="3" borderId="7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horizontal="left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left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left" vertical="center" wrapText="1"/>
    </xf>
    <xf numFmtId="0" fontId="15" fillId="2" borderId="10" xfId="1" applyFont="1" applyFill="1" applyBorder="1" applyAlignment="1">
      <alignment horizontal="center" vertical="center" wrapText="1"/>
    </xf>
    <xf numFmtId="165" fontId="4" fillId="2" borderId="10" xfId="2" applyNumberFormat="1" applyFont="1" applyFill="1" applyBorder="1" applyAlignment="1">
      <alignment horizontal="center" vertical="center" wrapText="1"/>
    </xf>
    <xf numFmtId="16" fontId="4" fillId="2" borderId="12" xfId="2" applyNumberFormat="1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center" vertical="center" wrapText="1"/>
    </xf>
    <xf numFmtId="165" fontId="4" fillId="2" borderId="13" xfId="2" applyNumberFormat="1" applyFont="1" applyFill="1" applyBorder="1" applyAlignment="1">
      <alignment horizontal="center" vertical="center" wrapText="1"/>
    </xf>
    <xf numFmtId="165" fontId="4" fillId="3" borderId="13" xfId="1" applyNumberFormat="1" applyFont="1" applyFill="1" applyBorder="1" applyAlignment="1">
      <alignment horizontal="center" vertical="center" wrapText="1"/>
    </xf>
    <xf numFmtId="165" fontId="4" fillId="2" borderId="13" xfId="1" applyNumberFormat="1" applyFont="1" applyFill="1" applyBorder="1" applyAlignment="1">
      <alignment horizontal="center" vertical="center" wrapText="1"/>
    </xf>
    <xf numFmtId="166" fontId="4" fillId="2" borderId="13" xfId="2" applyNumberFormat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6" fillId="2" borderId="0" xfId="1" applyFont="1" applyFill="1" applyBorder="1" applyAlignment="1">
      <alignment horizontal="left" vertical="justify"/>
    </xf>
    <xf numFmtId="0" fontId="3" fillId="0" borderId="0" xfId="1" applyFont="1"/>
    <xf numFmtId="0" fontId="6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justify"/>
    </xf>
    <xf numFmtId="0" fontId="6" fillId="2" borderId="0" xfId="1" applyFont="1" applyFill="1" applyAlignment="1">
      <alignment horizontal="left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49" fontId="3" fillId="2" borderId="0" xfId="1" applyNumberFormat="1" applyFont="1" applyFill="1" applyBorder="1" applyAlignment="1">
      <alignment horizontal="left"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4" fontId="2" fillId="2" borderId="7" xfId="2" applyNumberFormat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164" fontId="4" fillId="2" borderId="13" xfId="2" applyNumberFormat="1" applyFont="1" applyFill="1" applyBorder="1" applyAlignment="1">
      <alignment horizontal="center" vertical="center" wrapText="1"/>
    </xf>
    <xf numFmtId="0" fontId="29" fillId="2" borderId="14" xfId="1" applyFont="1" applyFill="1" applyBorder="1" applyAlignment="1">
      <alignment horizontal="center" vertical="center" wrapText="1"/>
    </xf>
    <xf numFmtId="165" fontId="4" fillId="3" borderId="13" xfId="2" applyNumberFormat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left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5" fontId="4" fillId="3" borderId="7" xfId="1" applyNumberFormat="1" applyFont="1" applyFill="1" applyBorder="1" applyAlignment="1">
      <alignment horizontal="center" vertical="center" wrapText="1"/>
    </xf>
    <xf numFmtId="0" fontId="30" fillId="2" borderId="10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6" fillId="2" borderId="0" xfId="1" applyFont="1" applyFill="1" applyAlignment="1">
      <alignment horizontal="left"/>
    </xf>
    <xf numFmtId="0" fontId="4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6" fillId="2" borderId="0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justify" wrapText="1"/>
    </xf>
    <xf numFmtId="0" fontId="4" fillId="2" borderId="7" xfId="1" applyFont="1" applyFill="1" applyBorder="1" applyAlignment="1">
      <alignment horizontal="center" vertical="justify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4" fillId="2" borderId="5" xfId="1" applyFont="1" applyFill="1" applyBorder="1" applyAlignment="1">
      <alignment horizontal="center" vertical="center" wrapText="1"/>
    </xf>
    <xf numFmtId="0" fontId="1" fillId="2" borderId="10" xfId="1" applyFill="1" applyBorder="1"/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2:Y47"/>
  <sheetViews>
    <sheetView tabSelected="1" view="pageBreakPreview" topLeftCell="C4" zoomScale="75" zoomScaleNormal="60" zoomScaleSheetLayoutView="75" workbookViewId="0">
      <selection activeCell="G20" sqref="G20"/>
    </sheetView>
  </sheetViews>
  <sheetFormatPr defaultRowHeight="15.75" outlineLevelRow="1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5" t="s">
        <v>6</v>
      </c>
    </row>
    <row r="8" spans="2:25" ht="18.75">
      <c r="T8" s="4"/>
      <c r="U8" s="4"/>
      <c r="V8" s="4"/>
      <c r="W8" s="4"/>
      <c r="X8" s="5" t="s">
        <v>7</v>
      </c>
    </row>
    <row r="9" spans="2:25" ht="18.75">
      <c r="T9" s="4"/>
      <c r="U9" s="4"/>
      <c r="V9" s="4"/>
      <c r="W9" s="4"/>
      <c r="X9" s="5"/>
    </row>
    <row r="10" spans="2:25" ht="18.75">
      <c r="T10" s="4"/>
      <c r="U10" s="4"/>
      <c r="V10" s="4"/>
      <c r="W10" s="4"/>
      <c r="X10" s="14" t="s">
        <v>8</v>
      </c>
    </row>
    <row r="11" spans="2:25" ht="20.25">
      <c r="B11" s="15"/>
      <c r="T11" s="4"/>
      <c r="U11" s="4"/>
      <c r="V11" s="4"/>
      <c r="W11" s="4"/>
      <c r="X11" s="85" t="s">
        <v>84</v>
      </c>
      <c r="Y11" s="1"/>
    </row>
    <row r="12" spans="2:25">
      <c r="B12" s="15"/>
      <c r="X12" s="16" t="s">
        <v>9</v>
      </c>
    </row>
    <row r="13" spans="2:25" ht="16.5" thickBot="1"/>
    <row r="14" spans="2:25" ht="63" customHeight="1">
      <c r="B14" s="91" t="s">
        <v>10</v>
      </c>
      <c r="C14" s="93" t="s">
        <v>11</v>
      </c>
      <c r="D14" s="95" t="s">
        <v>12</v>
      </c>
      <c r="E14" s="97" t="s">
        <v>82</v>
      </c>
      <c r="F14" s="97"/>
      <c r="G14" s="97"/>
      <c r="H14" s="97"/>
      <c r="I14" s="97"/>
      <c r="J14" s="97"/>
      <c r="K14" s="97"/>
      <c r="L14" s="97"/>
      <c r="M14" s="97"/>
      <c r="N14" s="97"/>
      <c r="O14" s="95" t="s">
        <v>13</v>
      </c>
      <c r="P14" s="95"/>
      <c r="Q14" s="101" t="s">
        <v>14</v>
      </c>
      <c r="R14" s="102"/>
      <c r="S14" s="95" t="s">
        <v>15</v>
      </c>
      <c r="T14" s="95" t="s">
        <v>16</v>
      </c>
      <c r="U14" s="95"/>
      <c r="V14" s="95"/>
      <c r="W14" s="95"/>
      <c r="X14" s="99" t="s">
        <v>17</v>
      </c>
    </row>
    <row r="15" spans="2:25" ht="24" customHeight="1">
      <c r="B15" s="92"/>
      <c r="C15" s="94"/>
      <c r="D15" s="96"/>
      <c r="E15" s="96" t="s">
        <v>18</v>
      </c>
      <c r="F15" s="96"/>
      <c r="G15" s="96" t="s">
        <v>19</v>
      </c>
      <c r="H15" s="96"/>
      <c r="I15" s="96" t="s">
        <v>20</v>
      </c>
      <c r="J15" s="96"/>
      <c r="K15" s="96" t="s">
        <v>21</v>
      </c>
      <c r="L15" s="96"/>
      <c r="M15" s="96" t="s">
        <v>22</v>
      </c>
      <c r="N15" s="96"/>
      <c r="O15" s="96"/>
      <c r="P15" s="96"/>
      <c r="Q15" s="103"/>
      <c r="R15" s="104"/>
      <c r="S15" s="96"/>
      <c r="T15" s="96" t="s">
        <v>81</v>
      </c>
      <c r="U15" s="96" t="s">
        <v>23</v>
      </c>
      <c r="V15" s="96" t="s">
        <v>24</v>
      </c>
      <c r="W15" s="96"/>
      <c r="X15" s="100"/>
    </row>
    <row r="16" spans="2:25" ht="93" customHeight="1">
      <c r="B16" s="92"/>
      <c r="C16" s="94"/>
      <c r="D16" s="96"/>
      <c r="E16" s="87" t="s">
        <v>25</v>
      </c>
      <c r="F16" s="18" t="s">
        <v>26</v>
      </c>
      <c r="G16" s="87" t="s">
        <v>27</v>
      </c>
      <c r="H16" s="18" t="s">
        <v>28</v>
      </c>
      <c r="I16" s="87" t="s">
        <v>27</v>
      </c>
      <c r="J16" s="18" t="s">
        <v>28</v>
      </c>
      <c r="K16" s="87" t="s">
        <v>27</v>
      </c>
      <c r="L16" s="18" t="s">
        <v>28</v>
      </c>
      <c r="M16" s="87" t="s">
        <v>27</v>
      </c>
      <c r="N16" s="18" t="s">
        <v>28</v>
      </c>
      <c r="O16" s="87" t="s">
        <v>29</v>
      </c>
      <c r="P16" s="87" t="s">
        <v>30</v>
      </c>
      <c r="Q16" s="87" t="s">
        <v>29</v>
      </c>
      <c r="R16" s="87" t="s">
        <v>31</v>
      </c>
      <c r="S16" s="96"/>
      <c r="T16" s="96"/>
      <c r="U16" s="96"/>
      <c r="V16" s="87" t="s">
        <v>32</v>
      </c>
      <c r="W16" s="87" t="s">
        <v>33</v>
      </c>
      <c r="X16" s="100"/>
    </row>
    <row r="17" spans="2:24">
      <c r="B17" s="19"/>
      <c r="C17" s="20" t="s">
        <v>34</v>
      </c>
      <c r="D17" s="21">
        <f>D18+D31</f>
        <v>40.001999999999995</v>
      </c>
      <c r="E17" s="21">
        <f>E18+E31+E35</f>
        <v>24.609929999999999</v>
      </c>
      <c r="F17" s="23">
        <f t="shared" ref="F17:T17" si="0">F18+F31+F35</f>
        <v>27.640293680000003</v>
      </c>
      <c r="G17" s="22">
        <f t="shared" si="0"/>
        <v>2.5183399999999998</v>
      </c>
      <c r="H17" s="24">
        <f t="shared" si="0"/>
        <v>2.8949426800000002</v>
      </c>
      <c r="I17" s="22">
        <f t="shared" si="0"/>
        <v>2.45174</v>
      </c>
      <c r="J17" s="24">
        <f t="shared" si="0"/>
        <v>3.0751649999999997</v>
      </c>
      <c r="K17" s="22">
        <f t="shared" si="0"/>
        <v>2.3942399999999999</v>
      </c>
      <c r="L17" s="24">
        <f t="shared" si="0"/>
        <v>13.939224000000001</v>
      </c>
      <c r="M17" s="22">
        <f t="shared" si="0"/>
        <v>17.245609999999999</v>
      </c>
      <c r="N17" s="24">
        <f t="shared" si="0"/>
        <v>7.7309620000000008</v>
      </c>
      <c r="O17" s="22">
        <f>F17</f>
        <v>27.640293680000003</v>
      </c>
      <c r="P17" s="24">
        <f>N17</f>
        <v>7.7309620000000008</v>
      </c>
      <c r="Q17" s="22">
        <f>Q18+Q31+Q35</f>
        <v>27.640293680000003</v>
      </c>
      <c r="R17" s="22">
        <f t="shared" si="0"/>
        <v>7.7309620000000008</v>
      </c>
      <c r="S17" s="22">
        <f>S18+S31+S35</f>
        <v>-3.233141320000005</v>
      </c>
      <c r="T17" s="22">
        <f t="shared" si="0"/>
        <v>-4.1469423200000053</v>
      </c>
      <c r="U17" s="25"/>
      <c r="V17" s="22"/>
      <c r="W17" s="22"/>
      <c r="X17" s="26"/>
    </row>
    <row r="18" spans="2:24" ht="31.5">
      <c r="B18" s="19">
        <v>1</v>
      </c>
      <c r="C18" s="20" t="s">
        <v>35</v>
      </c>
      <c r="D18" s="21">
        <f>D19+D29+D30</f>
        <v>40.001999999999995</v>
      </c>
      <c r="E18" s="21">
        <f>E19+E29+E30</f>
        <v>22.268809999999998</v>
      </c>
      <c r="F18" s="23">
        <f t="shared" ref="F18:F27" si="1">H18+J18+L18+N18</f>
        <v>25.546497000000002</v>
      </c>
      <c r="G18" s="22">
        <f t="shared" ref="G18:T18" si="2">G19+G29+G30</f>
        <v>2.5183399999999998</v>
      </c>
      <c r="H18" s="24">
        <f t="shared" si="2"/>
        <v>2.832052</v>
      </c>
      <c r="I18" s="22">
        <f t="shared" si="2"/>
        <v>2.45174</v>
      </c>
      <c r="J18" s="24">
        <f t="shared" si="2"/>
        <v>2.9077379999999997</v>
      </c>
      <c r="K18" s="22">
        <f t="shared" si="2"/>
        <v>2.3942399999999999</v>
      </c>
      <c r="L18" s="24">
        <f t="shared" si="2"/>
        <v>13.460882000000002</v>
      </c>
      <c r="M18" s="22">
        <f t="shared" si="2"/>
        <v>14.904489999999999</v>
      </c>
      <c r="N18" s="24">
        <f t="shared" si="2"/>
        <v>6.3458250000000005</v>
      </c>
      <c r="O18" s="22">
        <f t="shared" ref="O18:O35" si="3">F18</f>
        <v>25.546497000000002</v>
      </c>
      <c r="P18" s="24">
        <f t="shared" ref="P18:R35" si="4">N18</f>
        <v>6.3458250000000005</v>
      </c>
      <c r="Q18" s="22">
        <f t="shared" si="2"/>
        <v>25.546497000000002</v>
      </c>
      <c r="R18" s="22">
        <f t="shared" si="2"/>
        <v>6.3458250000000005</v>
      </c>
      <c r="S18" s="22">
        <f>S19+S29+S30</f>
        <v>-2.6502630000000051</v>
      </c>
      <c r="T18" s="22">
        <f t="shared" si="2"/>
        <v>-2.1789270000000052</v>
      </c>
      <c r="U18" s="25"/>
      <c r="V18" s="22" t="s">
        <v>83</v>
      </c>
      <c r="W18" s="22" t="s">
        <v>83</v>
      </c>
      <c r="X18" s="26"/>
    </row>
    <row r="19" spans="2:24" ht="31.5">
      <c r="B19" s="27" t="s">
        <v>36</v>
      </c>
      <c r="C19" s="28" t="s">
        <v>37</v>
      </c>
      <c r="D19" s="21">
        <f>D20+D24+D26+D27</f>
        <v>40.001999999999995</v>
      </c>
      <c r="E19" s="21">
        <f>E20+E24+E26+E27</f>
        <v>13.116859999999999</v>
      </c>
      <c r="F19" s="23">
        <f t="shared" si="1"/>
        <v>20.593496999999999</v>
      </c>
      <c r="G19" s="22">
        <f t="shared" ref="G19:T19" si="5">G20+G24+G26+G27</f>
        <v>2.5183399999999998</v>
      </c>
      <c r="H19" s="24">
        <f t="shared" si="5"/>
        <v>2.832052</v>
      </c>
      <c r="I19" s="22">
        <f t="shared" si="5"/>
        <v>2.45174</v>
      </c>
      <c r="J19" s="24">
        <f t="shared" si="5"/>
        <v>2.9077379999999997</v>
      </c>
      <c r="K19" s="22">
        <f t="shared" si="5"/>
        <v>2.3942399999999999</v>
      </c>
      <c r="L19" s="24">
        <f t="shared" si="5"/>
        <v>13.460882000000002</v>
      </c>
      <c r="M19" s="22">
        <f t="shared" si="5"/>
        <v>5.7525399999999998</v>
      </c>
      <c r="N19" s="24">
        <f t="shared" si="5"/>
        <v>1.392825</v>
      </c>
      <c r="O19" s="22">
        <f t="shared" si="3"/>
        <v>20.593496999999999</v>
      </c>
      <c r="P19" s="24">
        <f t="shared" si="4"/>
        <v>1.392825</v>
      </c>
      <c r="Q19" s="22">
        <f t="shared" si="5"/>
        <v>20.593497000000003</v>
      </c>
      <c r="R19" s="22">
        <f t="shared" si="5"/>
        <v>1.392825</v>
      </c>
      <c r="S19" s="22">
        <f>S20+S24+S26+S27</f>
        <v>-6.8492130000000042</v>
      </c>
      <c r="T19" s="22">
        <f t="shared" si="5"/>
        <v>-6.3778770000000042</v>
      </c>
      <c r="U19" s="25"/>
      <c r="V19" s="22" t="s">
        <v>83</v>
      </c>
      <c r="W19" s="22" t="s">
        <v>83</v>
      </c>
      <c r="X19" s="26"/>
    </row>
    <row r="20" spans="2:24" ht="37.5" customHeight="1">
      <c r="B20" s="29" t="s">
        <v>38</v>
      </c>
      <c r="C20" s="30" t="s">
        <v>39</v>
      </c>
      <c r="D20" s="31">
        <f>SUM(D21:D23)</f>
        <v>40.001999999999995</v>
      </c>
      <c r="E20" s="76">
        <f t="shared" ref="E20:T20" si="6">SUM(E21:E23)</f>
        <v>9.2544799999999992</v>
      </c>
      <c r="F20" s="32">
        <f t="shared" si="6"/>
        <v>18.053990000000002</v>
      </c>
      <c r="G20" s="31">
        <f t="shared" si="6"/>
        <v>2.5183399999999998</v>
      </c>
      <c r="H20" s="33">
        <f t="shared" si="6"/>
        <v>2.5183399999999998</v>
      </c>
      <c r="I20" s="31">
        <f t="shared" si="6"/>
        <v>2.45174</v>
      </c>
      <c r="J20" s="33">
        <f t="shared" si="6"/>
        <v>2.4517389999999999</v>
      </c>
      <c r="K20" s="31">
        <f t="shared" si="6"/>
        <v>2.3942399999999999</v>
      </c>
      <c r="L20" s="33">
        <f t="shared" si="6"/>
        <v>13.083911000000001</v>
      </c>
      <c r="M20" s="34">
        <f t="shared" ref="M20:M35" si="7">E20-G20-I20-K20</f>
        <v>1.890159999999999</v>
      </c>
      <c r="N20" s="33">
        <f t="shared" si="6"/>
        <v>0</v>
      </c>
      <c r="O20" s="22">
        <f t="shared" si="3"/>
        <v>18.053990000000002</v>
      </c>
      <c r="P20" s="24">
        <f t="shared" si="4"/>
        <v>0</v>
      </c>
      <c r="Q20" s="31">
        <f t="shared" si="6"/>
        <v>18.053990000000002</v>
      </c>
      <c r="R20" s="31">
        <f t="shared" si="6"/>
        <v>0</v>
      </c>
      <c r="S20" s="34">
        <f>SUM(S21:S23)</f>
        <v>-8.799510000000005</v>
      </c>
      <c r="T20" s="31">
        <f t="shared" si="6"/>
        <v>-8.3281740000000042</v>
      </c>
      <c r="U20" s="25"/>
      <c r="V20" s="22" t="s">
        <v>83</v>
      </c>
      <c r="W20" s="22" t="s">
        <v>83</v>
      </c>
      <c r="X20" s="26"/>
    </row>
    <row r="21" spans="2:24" ht="42.75" customHeight="1">
      <c r="B21" s="35" t="s">
        <v>40</v>
      </c>
      <c r="C21" s="36" t="s">
        <v>41</v>
      </c>
      <c r="D21" s="37">
        <f>33.9*1.18</f>
        <v>40.001999999999995</v>
      </c>
      <c r="E21" s="77">
        <v>9.2544799999999992</v>
      </c>
      <c r="F21" s="32">
        <f t="shared" si="1"/>
        <v>17.582654000000002</v>
      </c>
      <c r="G21" s="34">
        <v>2.5183399999999998</v>
      </c>
      <c r="H21" s="38">
        <v>2.5183399999999998</v>
      </c>
      <c r="I21" s="34">
        <v>2.45174</v>
      </c>
      <c r="J21" s="38">
        <v>2.4517389999999999</v>
      </c>
      <c r="K21" s="34">
        <v>2.3942399999999999</v>
      </c>
      <c r="L21" s="38">
        <f>0.801239+5.905668*2</f>
        <v>12.612575000000001</v>
      </c>
      <c r="M21" s="34">
        <f t="shared" si="7"/>
        <v>1.890159999999999</v>
      </c>
      <c r="N21" s="38">
        <v>0</v>
      </c>
      <c r="O21" s="22">
        <f t="shared" si="3"/>
        <v>17.582654000000002</v>
      </c>
      <c r="P21" s="24">
        <f t="shared" si="4"/>
        <v>0</v>
      </c>
      <c r="Q21" s="34">
        <f t="shared" si="4"/>
        <v>17.582654000000002</v>
      </c>
      <c r="R21" s="34">
        <f>P21</f>
        <v>0</v>
      </c>
      <c r="S21" s="34">
        <f>H21-G21+I21-J21+K21-L21+M21-N21</f>
        <v>-8.3281740000000042</v>
      </c>
      <c r="T21" s="34">
        <f>S21</f>
        <v>-8.3281740000000042</v>
      </c>
      <c r="U21" s="25"/>
      <c r="V21" s="22" t="s">
        <v>83</v>
      </c>
      <c r="W21" s="22" t="s">
        <v>83</v>
      </c>
      <c r="X21" s="26"/>
    </row>
    <row r="22" spans="2:24" ht="33.75" customHeight="1">
      <c r="B22" s="35" t="s">
        <v>42</v>
      </c>
      <c r="C22" s="36" t="s">
        <v>43</v>
      </c>
      <c r="D22" s="37" t="s">
        <v>83</v>
      </c>
      <c r="E22" s="77">
        <v>0</v>
      </c>
      <c r="F22" s="32">
        <f>H22+J22+L22+N22</f>
        <v>0.47133599999999998</v>
      </c>
      <c r="G22" s="34">
        <v>0</v>
      </c>
      <c r="H22" s="38">
        <v>0</v>
      </c>
      <c r="I22" s="34">
        <v>0</v>
      </c>
      <c r="J22" s="38">
        <v>0</v>
      </c>
      <c r="K22" s="34">
        <v>0</v>
      </c>
      <c r="L22" s="38">
        <v>0.47133599999999998</v>
      </c>
      <c r="M22" s="34">
        <f t="shared" si="7"/>
        <v>0</v>
      </c>
      <c r="N22" s="38">
        <v>0</v>
      </c>
      <c r="O22" s="22">
        <f t="shared" si="3"/>
        <v>0.47133599999999998</v>
      </c>
      <c r="P22" s="24">
        <f t="shared" si="4"/>
        <v>0</v>
      </c>
      <c r="Q22" s="34">
        <f t="shared" si="4"/>
        <v>0.47133599999999998</v>
      </c>
      <c r="R22" s="34">
        <f t="shared" si="4"/>
        <v>0</v>
      </c>
      <c r="S22" s="34">
        <f>H22-G22+I22-J22+K22-L22+M22-N22</f>
        <v>-0.47133599999999998</v>
      </c>
      <c r="T22" s="34"/>
      <c r="U22" s="25"/>
      <c r="V22" s="22" t="s">
        <v>83</v>
      </c>
      <c r="W22" s="22" t="s">
        <v>83</v>
      </c>
      <c r="X22" s="26"/>
    </row>
    <row r="23" spans="2:24" ht="33.75" hidden="1" customHeight="1" outlineLevel="1">
      <c r="B23" s="35" t="s">
        <v>44</v>
      </c>
      <c r="C23" s="36" t="s">
        <v>45</v>
      </c>
      <c r="D23" s="37"/>
      <c r="E23" s="77"/>
      <c r="F23" s="32">
        <f>H23+J23+L23+N23</f>
        <v>0</v>
      </c>
      <c r="G23" s="34"/>
      <c r="H23" s="38"/>
      <c r="I23" s="34"/>
      <c r="J23" s="38"/>
      <c r="K23" s="34"/>
      <c r="L23" s="38"/>
      <c r="M23" s="34">
        <f t="shared" si="7"/>
        <v>0</v>
      </c>
      <c r="N23" s="38"/>
      <c r="O23" s="22">
        <f t="shared" si="3"/>
        <v>0</v>
      </c>
      <c r="P23" s="24">
        <f t="shared" si="4"/>
        <v>0</v>
      </c>
      <c r="Q23" s="34">
        <f t="shared" si="4"/>
        <v>0</v>
      </c>
      <c r="R23" s="34">
        <f t="shared" si="4"/>
        <v>0</v>
      </c>
      <c r="S23" s="34">
        <f t="shared" ref="S23:S34" si="8">H23-G23+I23-J23+K23-L23+M23-N23</f>
        <v>0</v>
      </c>
      <c r="T23" s="34"/>
      <c r="U23" s="25"/>
      <c r="V23" s="22" t="s">
        <v>83</v>
      </c>
      <c r="W23" s="22" t="s">
        <v>83</v>
      </c>
      <c r="X23" s="26"/>
    </row>
    <row r="24" spans="2:24" ht="43.5" customHeight="1" collapsed="1">
      <c r="B24" s="29" t="s">
        <v>46</v>
      </c>
      <c r="C24" s="40" t="s">
        <v>47</v>
      </c>
      <c r="D24" s="31">
        <f>SUM(D25:D25)</f>
        <v>0</v>
      </c>
      <c r="E24" s="76">
        <f>SUM(E25:E25)</f>
        <v>1.3353600000000001</v>
      </c>
      <c r="F24" s="32">
        <f t="shared" si="1"/>
        <v>1.3119990000000001</v>
      </c>
      <c r="G24" s="31">
        <f t="shared" ref="G24:Q24" si="9">SUM(G25:G25)</f>
        <v>0</v>
      </c>
      <c r="H24" s="33">
        <f t="shared" si="9"/>
        <v>0.31371199999999999</v>
      </c>
      <c r="I24" s="31">
        <f t="shared" si="9"/>
        <v>0</v>
      </c>
      <c r="J24" s="33">
        <f t="shared" si="9"/>
        <v>0.45599899999999999</v>
      </c>
      <c r="K24" s="31">
        <f t="shared" si="9"/>
        <v>0</v>
      </c>
      <c r="L24" s="33">
        <f t="shared" si="9"/>
        <v>0.26442300000000002</v>
      </c>
      <c r="M24" s="34">
        <f t="shared" si="7"/>
        <v>1.3353600000000001</v>
      </c>
      <c r="N24" s="33">
        <f t="shared" si="9"/>
        <v>0.27786499999999997</v>
      </c>
      <c r="O24" s="22">
        <f t="shared" si="3"/>
        <v>1.3119990000000001</v>
      </c>
      <c r="P24" s="24">
        <f t="shared" si="4"/>
        <v>0.27786499999999997</v>
      </c>
      <c r="Q24" s="31">
        <f t="shared" si="9"/>
        <v>1.3119990000000001</v>
      </c>
      <c r="R24" s="34">
        <f t="shared" si="4"/>
        <v>0.27786499999999997</v>
      </c>
      <c r="S24" s="34">
        <f t="shared" si="8"/>
        <v>0.65078500000000017</v>
      </c>
      <c r="T24" s="31">
        <f t="shared" ref="T24:T33" si="10">S24</f>
        <v>0.65078500000000017</v>
      </c>
      <c r="U24" s="25"/>
      <c r="V24" s="22" t="s">
        <v>83</v>
      </c>
      <c r="W24" s="22" t="s">
        <v>83</v>
      </c>
      <c r="X24" s="26"/>
    </row>
    <row r="25" spans="2:24" ht="47.25" customHeight="1">
      <c r="B25" s="29" t="s">
        <v>48</v>
      </c>
      <c r="C25" s="41" t="s">
        <v>49</v>
      </c>
      <c r="D25" s="37"/>
      <c r="E25" s="76">
        <v>1.3353600000000001</v>
      </c>
      <c r="F25" s="32">
        <f>H25+J25+L25+N25</f>
        <v>1.3119990000000001</v>
      </c>
      <c r="G25" s="31">
        <v>0</v>
      </c>
      <c r="H25" s="38">
        <v>0.31371199999999999</v>
      </c>
      <c r="I25" s="31">
        <v>0</v>
      </c>
      <c r="J25" s="38">
        <v>0.45599899999999999</v>
      </c>
      <c r="K25" s="31">
        <v>0</v>
      </c>
      <c r="L25" s="38">
        <v>0.26442300000000002</v>
      </c>
      <c r="M25" s="34">
        <f t="shared" si="7"/>
        <v>1.3353600000000001</v>
      </c>
      <c r="N25" s="38">
        <v>0.27786499999999997</v>
      </c>
      <c r="O25" s="22">
        <f t="shared" si="3"/>
        <v>1.3119990000000001</v>
      </c>
      <c r="P25" s="24">
        <f t="shared" si="4"/>
        <v>0.27786499999999997</v>
      </c>
      <c r="Q25" s="34">
        <f t="shared" si="4"/>
        <v>1.3119990000000001</v>
      </c>
      <c r="R25" s="34">
        <f t="shared" si="4"/>
        <v>0.27786499999999997</v>
      </c>
      <c r="S25" s="34">
        <f>H25-G25+I25-J25+K25-L25+M25-N25</f>
        <v>0.65078500000000017</v>
      </c>
      <c r="T25" s="34">
        <f t="shared" si="10"/>
        <v>0.65078500000000017</v>
      </c>
      <c r="U25" s="25"/>
      <c r="V25" s="22" t="s">
        <v>83</v>
      </c>
      <c r="W25" s="22" t="s">
        <v>83</v>
      </c>
      <c r="X25" s="42"/>
    </row>
    <row r="26" spans="2:24" ht="24.75" customHeight="1">
      <c r="B26" s="29" t="s">
        <v>51</v>
      </c>
      <c r="C26" s="43" t="s">
        <v>52</v>
      </c>
      <c r="D26" s="39"/>
      <c r="E26" s="76">
        <v>0.84636</v>
      </c>
      <c r="F26" s="32">
        <f t="shared" si="1"/>
        <v>0</v>
      </c>
      <c r="G26" s="34">
        <v>0</v>
      </c>
      <c r="H26" s="38">
        <v>0</v>
      </c>
      <c r="I26" s="34">
        <v>0</v>
      </c>
      <c r="J26" s="38">
        <v>0</v>
      </c>
      <c r="K26" s="34">
        <v>0</v>
      </c>
      <c r="L26" s="38">
        <v>0</v>
      </c>
      <c r="M26" s="34">
        <f t="shared" si="7"/>
        <v>0.84636</v>
      </c>
      <c r="N26" s="38">
        <v>0</v>
      </c>
      <c r="O26" s="22">
        <f t="shared" si="3"/>
        <v>0</v>
      </c>
      <c r="P26" s="24">
        <f t="shared" si="4"/>
        <v>0</v>
      </c>
      <c r="Q26" s="34">
        <f t="shared" si="4"/>
        <v>0</v>
      </c>
      <c r="R26" s="34">
        <f>P26</f>
        <v>0</v>
      </c>
      <c r="S26" s="34">
        <f t="shared" si="8"/>
        <v>0.84636</v>
      </c>
      <c r="T26" s="34">
        <f t="shared" si="10"/>
        <v>0.84636</v>
      </c>
      <c r="U26" s="25"/>
      <c r="V26" s="22" t="s">
        <v>83</v>
      </c>
      <c r="W26" s="22" t="s">
        <v>83</v>
      </c>
      <c r="X26" s="42"/>
    </row>
    <row r="27" spans="2:24" ht="48" customHeight="1">
      <c r="B27" s="29" t="s">
        <v>53</v>
      </c>
      <c r="C27" s="43" t="s">
        <v>54</v>
      </c>
      <c r="D27" s="39"/>
      <c r="E27" s="76">
        <v>1.68066</v>
      </c>
      <c r="F27" s="32">
        <f t="shared" si="1"/>
        <v>1.227508</v>
      </c>
      <c r="G27" s="34">
        <v>0</v>
      </c>
      <c r="H27" s="38">
        <v>0</v>
      </c>
      <c r="I27" s="34">
        <v>0</v>
      </c>
      <c r="J27" s="38">
        <v>0</v>
      </c>
      <c r="K27" s="34">
        <v>0</v>
      </c>
      <c r="L27" s="38">
        <v>0.112548</v>
      </c>
      <c r="M27" s="34">
        <f t="shared" si="7"/>
        <v>1.68066</v>
      </c>
      <c r="N27" s="38">
        <v>1.11496</v>
      </c>
      <c r="O27" s="22">
        <f t="shared" si="3"/>
        <v>1.227508</v>
      </c>
      <c r="P27" s="24">
        <f t="shared" si="4"/>
        <v>1.11496</v>
      </c>
      <c r="Q27" s="34">
        <f t="shared" si="4"/>
        <v>1.227508</v>
      </c>
      <c r="R27" s="34">
        <f t="shared" si="4"/>
        <v>1.11496</v>
      </c>
      <c r="S27" s="34">
        <f t="shared" si="8"/>
        <v>0.453152</v>
      </c>
      <c r="T27" s="34">
        <f t="shared" si="10"/>
        <v>0.453152</v>
      </c>
      <c r="U27" s="44"/>
      <c r="V27" s="22" t="s">
        <v>83</v>
      </c>
      <c r="W27" s="22" t="s">
        <v>83</v>
      </c>
      <c r="X27" s="45" t="s">
        <v>50</v>
      </c>
    </row>
    <row r="28" spans="2:24" ht="24.75" customHeight="1">
      <c r="B28" s="19" t="s">
        <v>55</v>
      </c>
      <c r="C28" s="46" t="s">
        <v>56</v>
      </c>
      <c r="D28" s="37"/>
      <c r="E28" s="76">
        <f>E29</f>
        <v>0.96274000000000004</v>
      </c>
      <c r="F28" s="32">
        <f>H28+J28+L28+N28</f>
        <v>0</v>
      </c>
      <c r="G28" s="34">
        <v>0</v>
      </c>
      <c r="H28" s="38">
        <v>0</v>
      </c>
      <c r="I28" s="34">
        <v>0</v>
      </c>
      <c r="J28" s="38">
        <v>0</v>
      </c>
      <c r="K28" s="34">
        <v>0</v>
      </c>
      <c r="L28" s="38">
        <v>0</v>
      </c>
      <c r="M28" s="34">
        <f t="shared" si="7"/>
        <v>0.96274000000000004</v>
      </c>
      <c r="N28" s="38">
        <v>0</v>
      </c>
      <c r="O28" s="22">
        <f t="shared" si="3"/>
        <v>0</v>
      </c>
      <c r="P28" s="24">
        <f t="shared" si="4"/>
        <v>0</v>
      </c>
      <c r="Q28" s="34">
        <f t="shared" si="4"/>
        <v>0</v>
      </c>
      <c r="R28" s="34">
        <f t="shared" si="4"/>
        <v>0</v>
      </c>
      <c r="S28" s="34">
        <f t="shared" si="8"/>
        <v>0.96274000000000004</v>
      </c>
      <c r="T28" s="34">
        <f t="shared" si="10"/>
        <v>0.96274000000000004</v>
      </c>
      <c r="U28" s="25"/>
      <c r="V28" s="22" t="s">
        <v>83</v>
      </c>
      <c r="W28" s="22" t="s">
        <v>83</v>
      </c>
      <c r="X28" s="47"/>
    </row>
    <row r="29" spans="2:24" ht="37.5" customHeight="1">
      <c r="B29" s="35"/>
      <c r="C29" s="36" t="s">
        <v>57</v>
      </c>
      <c r="D29" s="87"/>
      <c r="E29" s="76">
        <v>0.96274000000000004</v>
      </c>
      <c r="F29" s="32">
        <f>H29+J29+L29+N29</f>
        <v>0</v>
      </c>
      <c r="G29" s="34">
        <v>0</v>
      </c>
      <c r="H29" s="38">
        <v>0</v>
      </c>
      <c r="I29" s="34">
        <v>0</v>
      </c>
      <c r="J29" s="38">
        <v>0</v>
      </c>
      <c r="K29" s="34">
        <v>0</v>
      </c>
      <c r="L29" s="38">
        <v>0</v>
      </c>
      <c r="M29" s="34">
        <f t="shared" si="7"/>
        <v>0.96274000000000004</v>
      </c>
      <c r="N29" s="38">
        <v>0</v>
      </c>
      <c r="O29" s="22">
        <f t="shared" si="3"/>
        <v>0</v>
      </c>
      <c r="P29" s="24">
        <f t="shared" si="4"/>
        <v>0</v>
      </c>
      <c r="Q29" s="34">
        <f t="shared" si="4"/>
        <v>0</v>
      </c>
      <c r="R29" s="34">
        <f t="shared" si="4"/>
        <v>0</v>
      </c>
      <c r="S29" s="34">
        <f t="shared" si="8"/>
        <v>0.96274000000000004</v>
      </c>
      <c r="T29" s="34">
        <f t="shared" si="10"/>
        <v>0.96274000000000004</v>
      </c>
      <c r="U29" s="25"/>
      <c r="V29" s="22" t="s">
        <v>83</v>
      </c>
      <c r="W29" s="22" t="s">
        <v>83</v>
      </c>
      <c r="X29" s="45" t="s">
        <v>58</v>
      </c>
    </row>
    <row r="30" spans="2:24" s="56" customFormat="1" ht="33" customHeight="1">
      <c r="B30" s="19" t="s">
        <v>59</v>
      </c>
      <c r="C30" s="46" t="s">
        <v>60</v>
      </c>
      <c r="D30" s="81"/>
      <c r="E30" s="21">
        <v>8.1892099999999992</v>
      </c>
      <c r="F30" s="23">
        <f>H30+J30+L30+N30</f>
        <v>4.9530000000000003</v>
      </c>
      <c r="G30" s="82">
        <v>0</v>
      </c>
      <c r="H30" s="83">
        <v>0</v>
      </c>
      <c r="I30" s="82">
        <v>0</v>
      </c>
      <c r="J30" s="83">
        <v>0</v>
      </c>
      <c r="K30" s="82">
        <v>0</v>
      </c>
      <c r="L30" s="83">
        <v>0</v>
      </c>
      <c r="M30" s="82">
        <f t="shared" si="7"/>
        <v>8.1892099999999992</v>
      </c>
      <c r="N30" s="83">
        <v>4.9530000000000003</v>
      </c>
      <c r="O30" s="22">
        <f t="shared" si="3"/>
        <v>4.9530000000000003</v>
      </c>
      <c r="P30" s="24">
        <f t="shared" si="4"/>
        <v>4.9530000000000003</v>
      </c>
      <c r="Q30" s="82">
        <f t="shared" si="4"/>
        <v>4.9530000000000003</v>
      </c>
      <c r="R30" s="82">
        <f t="shared" si="4"/>
        <v>4.9530000000000003</v>
      </c>
      <c r="S30" s="82">
        <f>H30-G30+I30-J30+K30-L30+M30-N30</f>
        <v>3.2362099999999989</v>
      </c>
      <c r="T30" s="82">
        <f t="shared" si="10"/>
        <v>3.2362099999999989</v>
      </c>
      <c r="U30" s="25"/>
      <c r="V30" s="22" t="s">
        <v>83</v>
      </c>
      <c r="W30" s="22" t="s">
        <v>83</v>
      </c>
      <c r="X30" s="84" t="s">
        <v>58</v>
      </c>
    </row>
    <row r="31" spans="2:24" ht="24.75" customHeight="1">
      <c r="B31" s="19" t="s">
        <v>61</v>
      </c>
      <c r="C31" s="46" t="s">
        <v>62</v>
      </c>
      <c r="D31" s="22">
        <f t="shared" ref="D31:T31" si="11">SUM(D32:D34)</f>
        <v>0</v>
      </c>
      <c r="E31" s="21">
        <f t="shared" si="11"/>
        <v>0</v>
      </c>
      <c r="F31" s="22">
        <f t="shared" si="11"/>
        <v>2.0937966800000001</v>
      </c>
      <c r="G31" s="22">
        <f t="shared" si="11"/>
        <v>0</v>
      </c>
      <c r="H31" s="22">
        <f t="shared" si="11"/>
        <v>6.2890680000000004E-2</v>
      </c>
      <c r="I31" s="22">
        <f t="shared" ref="I31" si="12">SUM(I32:I34)</f>
        <v>0</v>
      </c>
      <c r="J31" s="22">
        <f t="shared" si="11"/>
        <v>0.16742699999999999</v>
      </c>
      <c r="K31" s="22">
        <f t="shared" ref="K31" si="13">SUM(K32:K34)</f>
        <v>0</v>
      </c>
      <c r="L31" s="22">
        <f t="shared" si="11"/>
        <v>0.47834199999999999</v>
      </c>
      <c r="M31" s="22">
        <f t="shared" si="11"/>
        <v>0</v>
      </c>
      <c r="N31" s="22">
        <f t="shared" si="11"/>
        <v>1.3851370000000001</v>
      </c>
      <c r="O31" s="22">
        <f t="shared" si="3"/>
        <v>2.0937966800000001</v>
      </c>
      <c r="P31" s="24">
        <f t="shared" si="4"/>
        <v>1.3851370000000001</v>
      </c>
      <c r="Q31" s="22">
        <f t="shared" si="11"/>
        <v>2.0937966800000001</v>
      </c>
      <c r="R31" s="22">
        <f t="shared" si="11"/>
        <v>1.3851370000000001</v>
      </c>
      <c r="S31" s="22">
        <f t="shared" ref="S31:S35" si="14">H31-G31+I31-J31+K31-L31</f>
        <v>-0.58287831999999995</v>
      </c>
      <c r="T31" s="22">
        <f t="shared" si="11"/>
        <v>-1.9680153200000001</v>
      </c>
      <c r="U31" s="22"/>
      <c r="V31" s="22" t="s">
        <v>83</v>
      </c>
      <c r="W31" s="22" t="s">
        <v>83</v>
      </c>
      <c r="X31" s="48">
        <f>SUM(X32:X33)</f>
        <v>0</v>
      </c>
    </row>
    <row r="32" spans="2:24" ht="52.5" customHeight="1">
      <c r="B32" s="27" t="s">
        <v>63</v>
      </c>
      <c r="C32" s="30" t="s">
        <v>64</v>
      </c>
      <c r="D32" s="39"/>
      <c r="E32" s="76">
        <v>0</v>
      </c>
      <c r="F32" s="32">
        <f>H32+J32+L32+N32</f>
        <v>0</v>
      </c>
      <c r="G32" s="31">
        <v>0</v>
      </c>
      <c r="H32" s="38">
        <v>0</v>
      </c>
      <c r="I32" s="31">
        <v>0</v>
      </c>
      <c r="J32" s="38">
        <v>0</v>
      </c>
      <c r="K32" s="31">
        <v>0</v>
      </c>
      <c r="L32" s="38">
        <v>0</v>
      </c>
      <c r="M32" s="34">
        <f t="shared" si="7"/>
        <v>0</v>
      </c>
      <c r="N32" s="38">
        <v>0</v>
      </c>
      <c r="O32" s="22">
        <f t="shared" si="3"/>
        <v>0</v>
      </c>
      <c r="P32" s="24">
        <f t="shared" si="4"/>
        <v>0</v>
      </c>
      <c r="Q32" s="34">
        <f t="shared" si="4"/>
        <v>0</v>
      </c>
      <c r="R32" s="34">
        <f>P32</f>
        <v>0</v>
      </c>
      <c r="S32" s="34">
        <f t="shared" si="8"/>
        <v>0</v>
      </c>
      <c r="T32" s="34">
        <f t="shared" si="10"/>
        <v>0</v>
      </c>
      <c r="U32" s="25"/>
      <c r="V32" s="22" t="s">
        <v>83</v>
      </c>
      <c r="W32" s="22" t="s">
        <v>83</v>
      </c>
      <c r="X32" s="42"/>
    </row>
    <row r="33" spans="2:24" ht="49.5" customHeight="1">
      <c r="B33" s="27" t="s">
        <v>65</v>
      </c>
      <c r="C33" s="40" t="s">
        <v>66</v>
      </c>
      <c r="D33" s="39"/>
      <c r="E33" s="76">
        <v>0</v>
      </c>
      <c r="F33" s="38">
        <f>H33+J33+L33+N33</f>
        <v>1.98559968</v>
      </c>
      <c r="G33" s="31">
        <v>0</v>
      </c>
      <c r="H33" s="38">
        <v>6.2890680000000004E-2</v>
      </c>
      <c r="I33" s="31">
        <v>0</v>
      </c>
      <c r="J33" s="38">
        <v>0.16742699999999999</v>
      </c>
      <c r="K33" s="31">
        <v>0</v>
      </c>
      <c r="L33" s="38">
        <v>0.47834199999999999</v>
      </c>
      <c r="M33" s="34">
        <f t="shared" si="7"/>
        <v>0</v>
      </c>
      <c r="N33" s="38">
        <v>1.27694</v>
      </c>
      <c r="O33" s="22">
        <f t="shared" si="3"/>
        <v>1.98559968</v>
      </c>
      <c r="P33" s="24">
        <f t="shared" si="4"/>
        <v>1.27694</v>
      </c>
      <c r="Q33" s="34">
        <f t="shared" si="4"/>
        <v>1.98559968</v>
      </c>
      <c r="R33" s="34">
        <f>P33</f>
        <v>1.27694</v>
      </c>
      <c r="S33" s="34">
        <f t="shared" si="8"/>
        <v>-1.85981832</v>
      </c>
      <c r="T33" s="34">
        <f t="shared" si="10"/>
        <v>-1.85981832</v>
      </c>
      <c r="U33" s="25"/>
      <c r="V33" s="22" t="s">
        <v>83</v>
      </c>
      <c r="W33" s="22" t="s">
        <v>83</v>
      </c>
      <c r="X33" s="42"/>
    </row>
    <row r="34" spans="2:24" ht="36.75" customHeight="1">
      <c r="B34" s="27" t="s">
        <v>67</v>
      </c>
      <c r="C34" s="30" t="s">
        <v>68</v>
      </c>
      <c r="D34" s="39"/>
      <c r="E34" s="76">
        <v>0</v>
      </c>
      <c r="F34" s="38">
        <f>H34+J34+L34+N34</f>
        <v>0.108197</v>
      </c>
      <c r="G34" s="31">
        <v>0</v>
      </c>
      <c r="H34" s="38">
        <v>0</v>
      </c>
      <c r="I34" s="31">
        <v>0</v>
      </c>
      <c r="J34" s="38">
        <v>0</v>
      </c>
      <c r="K34" s="31">
        <v>0</v>
      </c>
      <c r="L34" s="38">
        <v>0</v>
      </c>
      <c r="M34" s="34">
        <f t="shared" si="7"/>
        <v>0</v>
      </c>
      <c r="N34" s="38">
        <v>0.108197</v>
      </c>
      <c r="O34" s="22">
        <f t="shared" si="3"/>
        <v>0.108197</v>
      </c>
      <c r="P34" s="24">
        <f t="shared" si="4"/>
        <v>0.108197</v>
      </c>
      <c r="Q34" s="34">
        <f>O34</f>
        <v>0.108197</v>
      </c>
      <c r="R34" s="34">
        <f>P34</f>
        <v>0.108197</v>
      </c>
      <c r="S34" s="34">
        <f t="shared" si="8"/>
        <v>-0.108197</v>
      </c>
      <c r="T34" s="34">
        <f>S34</f>
        <v>-0.108197</v>
      </c>
      <c r="U34" s="25"/>
      <c r="V34" s="22" t="s">
        <v>83</v>
      </c>
      <c r="W34" s="22" t="s">
        <v>83</v>
      </c>
      <c r="X34" s="42"/>
    </row>
    <row r="35" spans="2:24" s="56" customFormat="1" ht="36.75" customHeight="1" thickBot="1">
      <c r="B35" s="49" t="s">
        <v>69</v>
      </c>
      <c r="C35" s="50" t="s">
        <v>70</v>
      </c>
      <c r="D35" s="51"/>
      <c r="E35" s="78">
        <v>2.3411200000000001</v>
      </c>
      <c r="F35" s="53">
        <f>H35+J35+L35+N35</f>
        <v>0</v>
      </c>
      <c r="G35" s="52">
        <v>0</v>
      </c>
      <c r="H35" s="53">
        <v>0</v>
      </c>
      <c r="I35" s="52">
        <v>0</v>
      </c>
      <c r="J35" s="53">
        <v>0</v>
      </c>
      <c r="K35" s="52">
        <v>0</v>
      </c>
      <c r="L35" s="53">
        <v>0</v>
      </c>
      <c r="M35" s="54">
        <f t="shared" si="7"/>
        <v>2.3411200000000001</v>
      </c>
      <c r="N35" s="53">
        <v>0</v>
      </c>
      <c r="O35" s="52">
        <f t="shared" si="3"/>
        <v>0</v>
      </c>
      <c r="P35" s="80">
        <f t="shared" si="4"/>
        <v>0</v>
      </c>
      <c r="Q35" s="54">
        <f>O35</f>
        <v>0</v>
      </c>
      <c r="R35" s="54">
        <f>P35</f>
        <v>0</v>
      </c>
      <c r="S35" s="54">
        <f t="shared" si="14"/>
        <v>0</v>
      </c>
      <c r="T35" s="54">
        <f>S35</f>
        <v>0</v>
      </c>
      <c r="U35" s="55"/>
      <c r="V35" s="52" t="s">
        <v>83</v>
      </c>
      <c r="W35" s="52" t="s">
        <v>83</v>
      </c>
      <c r="X35" s="79"/>
    </row>
    <row r="36" spans="2:24">
      <c r="B36" s="57"/>
      <c r="C36" s="58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</row>
    <row r="37" spans="2:24">
      <c r="B37" s="57"/>
      <c r="C37" s="60" t="s">
        <v>71</v>
      </c>
      <c r="D37" s="59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</row>
    <row r="38" spans="2:24" ht="15.75" customHeight="1">
      <c r="B38" s="57"/>
      <c r="C38" s="88" t="s">
        <v>72</v>
      </c>
      <c r="D38" s="88"/>
      <c r="E38" s="88"/>
      <c r="F38" s="88"/>
      <c r="G38" s="88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</row>
    <row r="39" spans="2:24">
      <c r="B39" s="59"/>
      <c r="C39" s="2" t="s">
        <v>73</v>
      </c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</row>
    <row r="40" spans="2:24" ht="15.75" customHeight="1">
      <c r="B40" s="59"/>
      <c r="C40" s="89" t="s">
        <v>74</v>
      </c>
      <c r="D40" s="89"/>
      <c r="E40" s="89"/>
      <c r="F40" s="89"/>
      <c r="G40" s="89"/>
      <c r="H40" s="89"/>
      <c r="I40" s="8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</row>
    <row r="41" spans="2:24">
      <c r="B41" s="59"/>
      <c r="C41" s="61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  <row r="42" spans="2:24" ht="18.75" customHeight="1">
      <c r="B42" s="59"/>
      <c r="C42" s="62" t="s">
        <v>75</v>
      </c>
      <c r="D42" s="63"/>
      <c r="E42" s="64"/>
      <c r="H42" s="59"/>
      <c r="I42" s="59"/>
      <c r="J42" s="59"/>
      <c r="K42" s="90" t="s">
        <v>76</v>
      </c>
      <c r="L42" s="90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</row>
    <row r="43" spans="2:24" ht="18.75">
      <c r="B43" s="65"/>
      <c r="C43" s="66"/>
      <c r="D43" s="63"/>
      <c r="E43" s="4"/>
      <c r="K43" s="86"/>
      <c r="L43" s="86"/>
    </row>
    <row r="44" spans="2:24" ht="18.75">
      <c r="B44" s="68"/>
      <c r="C44" s="66" t="s">
        <v>77</v>
      </c>
      <c r="D44" s="63"/>
      <c r="E44" s="4"/>
      <c r="H44" s="69"/>
      <c r="I44" s="69"/>
      <c r="J44" s="69"/>
      <c r="K44" s="98" t="s">
        <v>78</v>
      </c>
      <c r="L44" s="98"/>
    </row>
    <row r="45" spans="2:24" ht="18.75">
      <c r="B45" s="68"/>
      <c r="C45" s="66"/>
      <c r="D45" s="63"/>
      <c r="E45" s="4"/>
      <c r="H45" s="69"/>
      <c r="I45" s="69"/>
      <c r="J45" s="69"/>
      <c r="K45" s="86"/>
      <c r="L45" s="86"/>
    </row>
    <row r="46" spans="2:24" ht="18.75">
      <c r="C46" s="66" t="s">
        <v>79</v>
      </c>
      <c r="D46" s="63"/>
      <c r="E46" s="70"/>
      <c r="H46" s="71"/>
      <c r="J46" s="72"/>
      <c r="K46" s="98" t="s">
        <v>80</v>
      </c>
      <c r="L46" s="98"/>
      <c r="N46" s="73"/>
      <c r="O46" s="74"/>
      <c r="P46" s="74"/>
      <c r="Q46" s="74"/>
      <c r="R46" s="74"/>
      <c r="S46" s="73"/>
      <c r="T46" s="73"/>
      <c r="U46" s="73"/>
      <c r="V46" s="73"/>
      <c r="W46" s="73"/>
      <c r="X46" s="73"/>
    </row>
    <row r="47" spans="2:24">
      <c r="E47" s="15"/>
      <c r="F47" s="75"/>
      <c r="G47" s="75"/>
      <c r="J47" s="15"/>
    </row>
  </sheetData>
  <mergeCells count="22">
    <mergeCell ref="V15:W15"/>
    <mergeCell ref="C38:G38"/>
    <mergeCell ref="C40:I40"/>
    <mergeCell ref="K42:L42"/>
    <mergeCell ref="K44:L44"/>
    <mergeCell ref="K46:L46"/>
    <mergeCell ref="S14:S16"/>
    <mergeCell ref="T14:W14"/>
    <mergeCell ref="X14:X16"/>
    <mergeCell ref="E15:F15"/>
    <mergeCell ref="G15:H15"/>
    <mergeCell ref="I15:J15"/>
    <mergeCell ref="K15:L15"/>
    <mergeCell ref="M15:N15"/>
    <mergeCell ref="T15:T16"/>
    <mergeCell ref="U15:U16"/>
    <mergeCell ref="B14:B16"/>
    <mergeCell ref="C14:C16"/>
    <mergeCell ref="D14:D16"/>
    <mergeCell ref="E14:N14"/>
    <mergeCell ref="O14:P15"/>
    <mergeCell ref="Q14:R1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2:Y47"/>
  <sheetViews>
    <sheetView view="pageBreakPreview" topLeftCell="C4" zoomScale="75" zoomScaleNormal="60" zoomScaleSheetLayoutView="75" workbookViewId="0">
      <selection activeCell="K16" sqref="K16"/>
    </sheetView>
  </sheetViews>
  <sheetFormatPr defaultRowHeight="15.75" outlineLevelRow="1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5" t="s">
        <v>6</v>
      </c>
    </row>
    <row r="8" spans="2:25" ht="18.75">
      <c r="T8" s="4"/>
      <c r="U8" s="4"/>
      <c r="V8" s="4"/>
      <c r="W8" s="4"/>
      <c r="X8" s="5" t="s">
        <v>7</v>
      </c>
    </row>
    <row r="9" spans="2:25" ht="18.75">
      <c r="T9" s="4"/>
      <c r="U9" s="4"/>
      <c r="V9" s="4"/>
      <c r="W9" s="4"/>
      <c r="X9" s="5"/>
    </row>
    <row r="10" spans="2:25" ht="18.75">
      <c r="T10" s="4"/>
      <c r="U10" s="4"/>
      <c r="V10" s="4"/>
      <c r="W10" s="4"/>
      <c r="X10" s="14" t="s">
        <v>8</v>
      </c>
    </row>
    <row r="11" spans="2:25" ht="20.25">
      <c r="B11" s="15"/>
      <c r="T11" s="4"/>
      <c r="U11" s="4"/>
      <c r="V11" s="4"/>
      <c r="W11" s="4"/>
      <c r="X11" s="85" t="s">
        <v>84</v>
      </c>
      <c r="Y11" s="1"/>
    </row>
    <row r="12" spans="2:25">
      <c r="B12" s="15"/>
      <c r="X12" s="16" t="s">
        <v>9</v>
      </c>
    </row>
    <row r="13" spans="2:25" ht="16.5" thickBot="1"/>
    <row r="14" spans="2:25" ht="63" customHeight="1">
      <c r="B14" s="91" t="s">
        <v>10</v>
      </c>
      <c r="C14" s="93" t="s">
        <v>11</v>
      </c>
      <c r="D14" s="95" t="s">
        <v>12</v>
      </c>
      <c r="E14" s="97" t="s">
        <v>82</v>
      </c>
      <c r="F14" s="97"/>
      <c r="G14" s="97"/>
      <c r="H14" s="97"/>
      <c r="I14" s="97"/>
      <c r="J14" s="97"/>
      <c r="K14" s="97"/>
      <c r="L14" s="97"/>
      <c r="M14" s="97"/>
      <c r="N14" s="97"/>
      <c r="O14" s="95" t="s">
        <v>13</v>
      </c>
      <c r="P14" s="95"/>
      <c r="Q14" s="101" t="s">
        <v>14</v>
      </c>
      <c r="R14" s="102"/>
      <c r="S14" s="95" t="s">
        <v>15</v>
      </c>
      <c r="T14" s="95" t="s">
        <v>16</v>
      </c>
      <c r="U14" s="95"/>
      <c r="V14" s="95"/>
      <c r="W14" s="95"/>
      <c r="X14" s="99" t="s">
        <v>17</v>
      </c>
    </row>
    <row r="15" spans="2:25" ht="24" customHeight="1">
      <c r="B15" s="92"/>
      <c r="C15" s="94"/>
      <c r="D15" s="96"/>
      <c r="E15" s="96" t="s">
        <v>18</v>
      </c>
      <c r="F15" s="96"/>
      <c r="G15" s="96" t="s">
        <v>19</v>
      </c>
      <c r="H15" s="96"/>
      <c r="I15" s="96" t="s">
        <v>20</v>
      </c>
      <c r="J15" s="96"/>
      <c r="K15" s="96" t="s">
        <v>21</v>
      </c>
      <c r="L15" s="96"/>
      <c r="M15" s="96" t="s">
        <v>22</v>
      </c>
      <c r="N15" s="96"/>
      <c r="O15" s="96"/>
      <c r="P15" s="96"/>
      <c r="Q15" s="103"/>
      <c r="R15" s="104"/>
      <c r="S15" s="96"/>
      <c r="T15" s="96" t="s">
        <v>81</v>
      </c>
      <c r="U15" s="96" t="s">
        <v>23</v>
      </c>
      <c r="V15" s="96" t="s">
        <v>24</v>
      </c>
      <c r="W15" s="96"/>
      <c r="X15" s="100"/>
    </row>
    <row r="16" spans="2:25" ht="93" customHeight="1">
      <c r="B16" s="92"/>
      <c r="C16" s="94"/>
      <c r="D16" s="96"/>
      <c r="E16" s="17" t="s">
        <v>25</v>
      </c>
      <c r="F16" s="18" t="s">
        <v>26</v>
      </c>
      <c r="G16" s="17" t="s">
        <v>27</v>
      </c>
      <c r="H16" s="18" t="s">
        <v>28</v>
      </c>
      <c r="I16" s="17" t="s">
        <v>27</v>
      </c>
      <c r="J16" s="18" t="s">
        <v>28</v>
      </c>
      <c r="K16" s="17" t="s">
        <v>27</v>
      </c>
      <c r="L16" s="18" t="s">
        <v>28</v>
      </c>
      <c r="M16" s="17" t="s">
        <v>27</v>
      </c>
      <c r="N16" s="18" t="s">
        <v>28</v>
      </c>
      <c r="O16" s="17" t="s">
        <v>29</v>
      </c>
      <c r="P16" s="17" t="s">
        <v>30</v>
      </c>
      <c r="Q16" s="17" t="s">
        <v>29</v>
      </c>
      <c r="R16" s="17" t="s">
        <v>31</v>
      </c>
      <c r="S16" s="96"/>
      <c r="T16" s="96"/>
      <c r="U16" s="96"/>
      <c r="V16" s="17" t="s">
        <v>32</v>
      </c>
      <c r="W16" s="17" t="s">
        <v>33</v>
      </c>
      <c r="X16" s="100"/>
    </row>
    <row r="17" spans="2:24">
      <c r="B17" s="19"/>
      <c r="C17" s="20" t="s">
        <v>34</v>
      </c>
      <c r="D17" s="21">
        <f>D18+D31</f>
        <v>40.001999999999995</v>
      </c>
      <c r="E17" s="21">
        <f>E18+E31+E35</f>
        <v>24.609929999999999</v>
      </c>
      <c r="F17" s="23">
        <f t="shared" ref="F17:T17" si="0">F18+F31+F35</f>
        <v>27.640293680000003</v>
      </c>
      <c r="G17" s="22">
        <f t="shared" si="0"/>
        <v>2.5183399999999998</v>
      </c>
      <c r="H17" s="24">
        <f t="shared" si="0"/>
        <v>2.8949426800000002</v>
      </c>
      <c r="I17" s="22">
        <f t="shared" si="0"/>
        <v>2.45174</v>
      </c>
      <c r="J17" s="24">
        <f t="shared" si="0"/>
        <v>3.0751649999999997</v>
      </c>
      <c r="K17" s="22">
        <f t="shared" si="0"/>
        <v>2.3942399999999999</v>
      </c>
      <c r="L17" s="24">
        <f t="shared" si="0"/>
        <v>13.939224000000001</v>
      </c>
      <c r="M17" s="22">
        <f t="shared" si="0"/>
        <v>17.245609999999999</v>
      </c>
      <c r="N17" s="24">
        <f t="shared" si="0"/>
        <v>7.7309620000000008</v>
      </c>
      <c r="O17" s="22">
        <f>F17</f>
        <v>27.640293680000003</v>
      </c>
      <c r="P17" s="24">
        <f>N17</f>
        <v>7.7309620000000008</v>
      </c>
      <c r="Q17" s="22">
        <f>Q18+Q31+Q35</f>
        <v>27.640293680000003</v>
      </c>
      <c r="R17" s="22">
        <f t="shared" si="0"/>
        <v>7.7309620000000008</v>
      </c>
      <c r="S17" s="22">
        <f>S18+S31+S35</f>
        <v>-3.233141320000005</v>
      </c>
      <c r="T17" s="22">
        <f t="shared" si="0"/>
        <v>-4.1469423200000053</v>
      </c>
      <c r="U17" s="25"/>
      <c r="V17" s="22"/>
      <c r="W17" s="22"/>
      <c r="X17" s="26"/>
    </row>
    <row r="18" spans="2:24" ht="31.5">
      <c r="B18" s="19">
        <v>1</v>
      </c>
      <c r="C18" s="20" t="s">
        <v>35</v>
      </c>
      <c r="D18" s="21">
        <f>D19+D29+D30</f>
        <v>40.001999999999995</v>
      </c>
      <c r="E18" s="21">
        <f>E19+E29+E30</f>
        <v>22.268809999999998</v>
      </c>
      <c r="F18" s="23">
        <f t="shared" ref="F18:F27" si="1">H18+J18+L18+N18</f>
        <v>25.546497000000002</v>
      </c>
      <c r="G18" s="22">
        <f t="shared" ref="G18:T18" si="2">G19+G29+G30</f>
        <v>2.5183399999999998</v>
      </c>
      <c r="H18" s="24">
        <f t="shared" si="2"/>
        <v>2.832052</v>
      </c>
      <c r="I18" s="22">
        <f t="shared" si="2"/>
        <v>2.45174</v>
      </c>
      <c r="J18" s="24">
        <f t="shared" si="2"/>
        <v>2.9077379999999997</v>
      </c>
      <c r="K18" s="22">
        <f t="shared" si="2"/>
        <v>2.3942399999999999</v>
      </c>
      <c r="L18" s="24">
        <f t="shared" si="2"/>
        <v>13.460882000000002</v>
      </c>
      <c r="M18" s="22">
        <f t="shared" si="2"/>
        <v>14.904489999999999</v>
      </c>
      <c r="N18" s="24">
        <f t="shared" si="2"/>
        <v>6.3458250000000005</v>
      </c>
      <c r="O18" s="22">
        <f t="shared" ref="O18:O35" si="3">F18</f>
        <v>25.546497000000002</v>
      </c>
      <c r="P18" s="24">
        <f t="shared" ref="P18:P35" si="4">N18</f>
        <v>6.3458250000000005</v>
      </c>
      <c r="Q18" s="22">
        <f t="shared" si="2"/>
        <v>25.546497000000002</v>
      </c>
      <c r="R18" s="22">
        <f t="shared" si="2"/>
        <v>6.3458250000000005</v>
      </c>
      <c r="S18" s="22">
        <f>S19+S29+S30</f>
        <v>-2.6502630000000051</v>
      </c>
      <c r="T18" s="22">
        <f t="shared" si="2"/>
        <v>-2.1789270000000052</v>
      </c>
      <c r="U18" s="25"/>
      <c r="V18" s="22" t="s">
        <v>83</v>
      </c>
      <c r="W18" s="22" t="s">
        <v>83</v>
      </c>
      <c r="X18" s="26"/>
    </row>
    <row r="19" spans="2:24" ht="31.5">
      <c r="B19" s="27" t="s">
        <v>36</v>
      </c>
      <c r="C19" s="28" t="s">
        <v>37</v>
      </c>
      <c r="D19" s="21">
        <f>D20+D24+D26+D27</f>
        <v>40.001999999999995</v>
      </c>
      <c r="E19" s="21">
        <f>E20+E24+E26+E27</f>
        <v>13.116859999999999</v>
      </c>
      <c r="F19" s="23">
        <f t="shared" si="1"/>
        <v>20.593496999999999</v>
      </c>
      <c r="G19" s="22">
        <f t="shared" ref="G19:T19" si="5">G20+G24+G26+G27</f>
        <v>2.5183399999999998</v>
      </c>
      <c r="H19" s="24">
        <f t="shared" si="5"/>
        <v>2.832052</v>
      </c>
      <c r="I19" s="22">
        <f t="shared" si="5"/>
        <v>2.45174</v>
      </c>
      <c r="J19" s="24">
        <f t="shared" si="5"/>
        <v>2.9077379999999997</v>
      </c>
      <c r="K19" s="22">
        <f t="shared" si="5"/>
        <v>2.3942399999999999</v>
      </c>
      <c r="L19" s="24">
        <f t="shared" si="5"/>
        <v>13.460882000000002</v>
      </c>
      <c r="M19" s="22">
        <f t="shared" si="5"/>
        <v>5.7525399999999998</v>
      </c>
      <c r="N19" s="24">
        <f t="shared" si="5"/>
        <v>1.392825</v>
      </c>
      <c r="O19" s="22">
        <f t="shared" si="3"/>
        <v>20.593496999999999</v>
      </c>
      <c r="P19" s="24">
        <f t="shared" si="4"/>
        <v>1.392825</v>
      </c>
      <c r="Q19" s="22">
        <f t="shared" si="5"/>
        <v>20.593497000000003</v>
      </c>
      <c r="R19" s="22">
        <f t="shared" si="5"/>
        <v>1.392825</v>
      </c>
      <c r="S19" s="22">
        <f>S20+S24+S26+S27</f>
        <v>-6.8492130000000042</v>
      </c>
      <c r="T19" s="22">
        <f t="shared" si="5"/>
        <v>-6.3778770000000042</v>
      </c>
      <c r="U19" s="25"/>
      <c r="V19" s="22" t="s">
        <v>83</v>
      </c>
      <c r="W19" s="22" t="s">
        <v>83</v>
      </c>
      <c r="X19" s="26"/>
    </row>
    <row r="20" spans="2:24" ht="37.5" customHeight="1">
      <c r="B20" s="29" t="s">
        <v>38</v>
      </c>
      <c r="C20" s="30" t="s">
        <v>39</v>
      </c>
      <c r="D20" s="31">
        <f>SUM(D21:D23)</f>
        <v>40.001999999999995</v>
      </c>
      <c r="E20" s="76">
        <f t="shared" ref="E20:T20" si="6">SUM(E21:E23)</f>
        <v>9.2544799999999992</v>
      </c>
      <c r="F20" s="32">
        <f t="shared" si="6"/>
        <v>18.053990000000002</v>
      </c>
      <c r="G20" s="31">
        <f t="shared" si="6"/>
        <v>2.5183399999999998</v>
      </c>
      <c r="H20" s="33">
        <f t="shared" si="6"/>
        <v>2.5183399999999998</v>
      </c>
      <c r="I20" s="31">
        <f t="shared" si="6"/>
        <v>2.45174</v>
      </c>
      <c r="J20" s="33">
        <f t="shared" si="6"/>
        <v>2.4517389999999999</v>
      </c>
      <c r="K20" s="31">
        <f t="shared" si="6"/>
        <v>2.3942399999999999</v>
      </c>
      <c r="L20" s="33">
        <f t="shared" si="6"/>
        <v>13.083911000000001</v>
      </c>
      <c r="M20" s="34">
        <f t="shared" ref="M20:M27" si="7">E20-G20-I20-K20</f>
        <v>1.890159999999999</v>
      </c>
      <c r="N20" s="33">
        <f t="shared" si="6"/>
        <v>0</v>
      </c>
      <c r="O20" s="22">
        <f t="shared" si="3"/>
        <v>18.053990000000002</v>
      </c>
      <c r="P20" s="24">
        <f t="shared" si="4"/>
        <v>0</v>
      </c>
      <c r="Q20" s="31">
        <f t="shared" si="6"/>
        <v>18.053990000000002</v>
      </c>
      <c r="R20" s="31">
        <f t="shared" si="6"/>
        <v>0</v>
      </c>
      <c r="S20" s="34">
        <f>SUM(S21:S23)</f>
        <v>-8.799510000000005</v>
      </c>
      <c r="T20" s="31">
        <f t="shared" si="6"/>
        <v>-8.3281740000000042</v>
      </c>
      <c r="U20" s="25"/>
      <c r="V20" s="22" t="s">
        <v>83</v>
      </c>
      <c r="W20" s="22" t="s">
        <v>83</v>
      </c>
      <c r="X20" s="26"/>
    </row>
    <row r="21" spans="2:24" ht="42.75" customHeight="1">
      <c r="B21" s="35" t="s">
        <v>40</v>
      </c>
      <c r="C21" s="36" t="s">
        <v>41</v>
      </c>
      <c r="D21" s="37">
        <f>33.9*1.18</f>
        <v>40.001999999999995</v>
      </c>
      <c r="E21" s="77">
        <v>9.2544799999999992</v>
      </c>
      <c r="F21" s="32">
        <f t="shared" si="1"/>
        <v>17.582654000000002</v>
      </c>
      <c r="G21" s="34">
        <v>2.5183399999999998</v>
      </c>
      <c r="H21" s="38">
        <v>2.5183399999999998</v>
      </c>
      <c r="I21" s="34">
        <v>2.45174</v>
      </c>
      <c r="J21" s="38">
        <v>2.4517389999999999</v>
      </c>
      <c r="K21" s="34">
        <v>2.3942399999999999</v>
      </c>
      <c r="L21" s="38">
        <f>0.801239+5.905668*2</f>
        <v>12.612575000000001</v>
      </c>
      <c r="M21" s="34">
        <f t="shared" si="7"/>
        <v>1.890159999999999</v>
      </c>
      <c r="N21" s="38">
        <v>0</v>
      </c>
      <c r="O21" s="22">
        <f t="shared" si="3"/>
        <v>17.582654000000002</v>
      </c>
      <c r="P21" s="24">
        <f t="shared" si="4"/>
        <v>0</v>
      </c>
      <c r="Q21" s="34">
        <f t="shared" ref="Q21:R33" si="8">O21</f>
        <v>17.582654000000002</v>
      </c>
      <c r="R21" s="34">
        <f>P21</f>
        <v>0</v>
      </c>
      <c r="S21" s="34">
        <f>H21-G21+I21-J21+K21-L21+M21-N21</f>
        <v>-8.3281740000000042</v>
      </c>
      <c r="T21" s="34">
        <f>S21</f>
        <v>-8.3281740000000042</v>
      </c>
      <c r="U21" s="25"/>
      <c r="V21" s="22" t="s">
        <v>83</v>
      </c>
      <c r="W21" s="22" t="s">
        <v>83</v>
      </c>
      <c r="X21" s="26"/>
    </row>
    <row r="22" spans="2:24" ht="33.75" customHeight="1">
      <c r="B22" s="35" t="s">
        <v>42</v>
      </c>
      <c r="C22" s="36" t="s">
        <v>43</v>
      </c>
      <c r="D22" s="37" t="s">
        <v>83</v>
      </c>
      <c r="E22" s="77">
        <v>0</v>
      </c>
      <c r="F22" s="32">
        <f>H22+J22+L22+N22</f>
        <v>0.47133599999999998</v>
      </c>
      <c r="G22" s="34">
        <v>0</v>
      </c>
      <c r="H22" s="38">
        <v>0</v>
      </c>
      <c r="I22" s="34">
        <v>0</v>
      </c>
      <c r="J22" s="38">
        <v>0</v>
      </c>
      <c r="K22" s="34">
        <v>0</v>
      </c>
      <c r="L22" s="38">
        <v>0.47133599999999998</v>
      </c>
      <c r="M22" s="34">
        <f t="shared" si="7"/>
        <v>0</v>
      </c>
      <c r="N22" s="38">
        <v>0</v>
      </c>
      <c r="O22" s="22">
        <f t="shared" si="3"/>
        <v>0.47133599999999998</v>
      </c>
      <c r="P22" s="24">
        <f t="shared" si="4"/>
        <v>0</v>
      </c>
      <c r="Q22" s="34">
        <f t="shared" si="8"/>
        <v>0.47133599999999998</v>
      </c>
      <c r="R22" s="34">
        <f t="shared" ref="R22:R24" si="9">P22</f>
        <v>0</v>
      </c>
      <c r="S22" s="34">
        <f>H22-G22+I22-J22+K22-L22+M22-N22</f>
        <v>-0.47133599999999998</v>
      </c>
      <c r="T22" s="34"/>
      <c r="U22" s="25"/>
      <c r="V22" s="22" t="s">
        <v>83</v>
      </c>
      <c r="W22" s="22" t="s">
        <v>83</v>
      </c>
      <c r="X22" s="26"/>
    </row>
    <row r="23" spans="2:24" ht="33.75" hidden="1" customHeight="1" outlineLevel="1">
      <c r="B23" s="35" t="s">
        <v>44</v>
      </c>
      <c r="C23" s="36" t="s">
        <v>45</v>
      </c>
      <c r="D23" s="37"/>
      <c r="E23" s="77"/>
      <c r="F23" s="32">
        <f>H23+J23+L23+N23</f>
        <v>0</v>
      </c>
      <c r="G23" s="34"/>
      <c r="H23" s="38"/>
      <c r="I23" s="34"/>
      <c r="J23" s="38"/>
      <c r="K23" s="34"/>
      <c r="L23" s="38"/>
      <c r="M23" s="34">
        <f t="shared" si="7"/>
        <v>0</v>
      </c>
      <c r="N23" s="38"/>
      <c r="O23" s="22">
        <f t="shared" si="3"/>
        <v>0</v>
      </c>
      <c r="P23" s="24">
        <f t="shared" si="4"/>
        <v>0</v>
      </c>
      <c r="Q23" s="34">
        <f t="shared" si="8"/>
        <v>0</v>
      </c>
      <c r="R23" s="34">
        <f t="shared" si="9"/>
        <v>0</v>
      </c>
      <c r="S23" s="34">
        <f t="shared" ref="S23:S34" si="10">H23-G23+I23-J23+K23-L23+M23-N23</f>
        <v>0</v>
      </c>
      <c r="T23" s="34"/>
      <c r="U23" s="25"/>
      <c r="V23" s="22" t="s">
        <v>83</v>
      </c>
      <c r="W23" s="22" t="s">
        <v>83</v>
      </c>
      <c r="X23" s="26"/>
    </row>
    <row r="24" spans="2:24" ht="43.5" customHeight="1" collapsed="1">
      <c r="B24" s="29" t="s">
        <v>46</v>
      </c>
      <c r="C24" s="40" t="s">
        <v>47</v>
      </c>
      <c r="D24" s="31">
        <f>SUM(D25:D25)</f>
        <v>0</v>
      </c>
      <c r="E24" s="76">
        <f>SUM(E25:E25)</f>
        <v>1.3353600000000001</v>
      </c>
      <c r="F24" s="32">
        <f t="shared" si="1"/>
        <v>1.3119990000000001</v>
      </c>
      <c r="G24" s="31">
        <f t="shared" ref="G24:Q24" si="11">SUM(G25:G25)</f>
        <v>0</v>
      </c>
      <c r="H24" s="33">
        <f t="shared" si="11"/>
        <v>0.31371199999999999</v>
      </c>
      <c r="I24" s="31">
        <f t="shared" si="11"/>
        <v>0</v>
      </c>
      <c r="J24" s="33">
        <f t="shared" si="11"/>
        <v>0.45599899999999999</v>
      </c>
      <c r="K24" s="31">
        <f t="shared" si="11"/>
        <v>0</v>
      </c>
      <c r="L24" s="33">
        <f t="shared" si="11"/>
        <v>0.26442300000000002</v>
      </c>
      <c r="M24" s="34">
        <f t="shared" si="7"/>
        <v>1.3353600000000001</v>
      </c>
      <c r="N24" s="33">
        <f t="shared" si="11"/>
        <v>0.27786499999999997</v>
      </c>
      <c r="O24" s="22">
        <f t="shared" si="3"/>
        <v>1.3119990000000001</v>
      </c>
      <c r="P24" s="24">
        <f t="shared" si="4"/>
        <v>0.27786499999999997</v>
      </c>
      <c r="Q24" s="31">
        <f t="shared" si="11"/>
        <v>1.3119990000000001</v>
      </c>
      <c r="R24" s="34">
        <f t="shared" si="9"/>
        <v>0.27786499999999997</v>
      </c>
      <c r="S24" s="34">
        <f t="shared" si="10"/>
        <v>0.65078500000000017</v>
      </c>
      <c r="T24" s="31">
        <f t="shared" ref="T24:T33" si="12">S24</f>
        <v>0.65078500000000017</v>
      </c>
      <c r="U24" s="25"/>
      <c r="V24" s="22" t="s">
        <v>83</v>
      </c>
      <c r="W24" s="22" t="s">
        <v>83</v>
      </c>
      <c r="X24" s="26"/>
    </row>
    <row r="25" spans="2:24" ht="47.25" customHeight="1">
      <c r="B25" s="29" t="s">
        <v>48</v>
      </c>
      <c r="C25" s="41" t="s">
        <v>49</v>
      </c>
      <c r="D25" s="37"/>
      <c r="E25" s="76">
        <v>1.3353600000000001</v>
      </c>
      <c r="F25" s="32">
        <f>H25+J25+L25+N25</f>
        <v>1.3119990000000001</v>
      </c>
      <c r="G25" s="31">
        <v>0</v>
      </c>
      <c r="H25" s="38">
        <v>0.31371199999999999</v>
      </c>
      <c r="I25" s="31">
        <v>0</v>
      </c>
      <c r="J25" s="38">
        <v>0.45599899999999999</v>
      </c>
      <c r="K25" s="31">
        <v>0</v>
      </c>
      <c r="L25" s="38">
        <v>0.26442300000000002</v>
      </c>
      <c r="M25" s="34">
        <f t="shared" si="7"/>
        <v>1.3353600000000001</v>
      </c>
      <c r="N25" s="38">
        <v>0.27786499999999997</v>
      </c>
      <c r="O25" s="22">
        <f t="shared" si="3"/>
        <v>1.3119990000000001</v>
      </c>
      <c r="P25" s="24">
        <f t="shared" si="4"/>
        <v>0.27786499999999997</v>
      </c>
      <c r="Q25" s="34">
        <f t="shared" si="8"/>
        <v>1.3119990000000001</v>
      </c>
      <c r="R25" s="34">
        <f t="shared" si="8"/>
        <v>0.27786499999999997</v>
      </c>
      <c r="S25" s="34">
        <f>H25-G25+I25-J25+K25-L25+M25-N25</f>
        <v>0.65078500000000017</v>
      </c>
      <c r="T25" s="34">
        <f t="shared" si="12"/>
        <v>0.65078500000000017</v>
      </c>
      <c r="U25" s="25"/>
      <c r="V25" s="22" t="s">
        <v>83</v>
      </c>
      <c r="W25" s="22" t="s">
        <v>83</v>
      </c>
      <c r="X25" s="42"/>
    </row>
    <row r="26" spans="2:24" ht="24.75" customHeight="1">
      <c r="B26" s="29" t="s">
        <v>51</v>
      </c>
      <c r="C26" s="43" t="s">
        <v>52</v>
      </c>
      <c r="D26" s="39"/>
      <c r="E26" s="76">
        <v>0.84636</v>
      </c>
      <c r="F26" s="32">
        <f t="shared" si="1"/>
        <v>0</v>
      </c>
      <c r="G26" s="34">
        <v>0</v>
      </c>
      <c r="H26" s="38">
        <v>0</v>
      </c>
      <c r="I26" s="34">
        <v>0</v>
      </c>
      <c r="J26" s="38">
        <v>0</v>
      </c>
      <c r="K26" s="34">
        <v>0</v>
      </c>
      <c r="L26" s="38">
        <v>0</v>
      </c>
      <c r="M26" s="34">
        <f t="shared" si="7"/>
        <v>0.84636</v>
      </c>
      <c r="N26" s="38">
        <v>0</v>
      </c>
      <c r="O26" s="22">
        <f t="shared" si="3"/>
        <v>0</v>
      </c>
      <c r="P26" s="24">
        <f t="shared" si="4"/>
        <v>0</v>
      </c>
      <c r="Q26" s="34">
        <f t="shared" si="8"/>
        <v>0</v>
      </c>
      <c r="R26" s="34">
        <f>P26</f>
        <v>0</v>
      </c>
      <c r="S26" s="34">
        <f t="shared" si="10"/>
        <v>0.84636</v>
      </c>
      <c r="T26" s="34">
        <f t="shared" si="12"/>
        <v>0.84636</v>
      </c>
      <c r="U26" s="25"/>
      <c r="V26" s="22" t="s">
        <v>83</v>
      </c>
      <c r="W26" s="22" t="s">
        <v>83</v>
      </c>
      <c r="X26" s="42"/>
    </row>
    <row r="27" spans="2:24" ht="48" customHeight="1">
      <c r="B27" s="29" t="s">
        <v>53</v>
      </c>
      <c r="C27" s="43" t="s">
        <v>54</v>
      </c>
      <c r="D27" s="39"/>
      <c r="E27" s="76">
        <v>1.68066</v>
      </c>
      <c r="F27" s="32">
        <f t="shared" si="1"/>
        <v>1.227508</v>
      </c>
      <c r="G27" s="34">
        <v>0</v>
      </c>
      <c r="H27" s="38">
        <v>0</v>
      </c>
      <c r="I27" s="34">
        <v>0</v>
      </c>
      <c r="J27" s="38">
        <v>0</v>
      </c>
      <c r="K27" s="34">
        <v>0</v>
      </c>
      <c r="L27" s="38">
        <v>0.112548</v>
      </c>
      <c r="M27" s="34">
        <f t="shared" si="7"/>
        <v>1.68066</v>
      </c>
      <c r="N27" s="38">
        <v>1.11496</v>
      </c>
      <c r="O27" s="22">
        <f t="shared" si="3"/>
        <v>1.227508</v>
      </c>
      <c r="P27" s="24">
        <f t="shared" si="4"/>
        <v>1.11496</v>
      </c>
      <c r="Q27" s="34">
        <f t="shared" si="8"/>
        <v>1.227508</v>
      </c>
      <c r="R27" s="34">
        <f t="shared" si="8"/>
        <v>1.11496</v>
      </c>
      <c r="S27" s="34">
        <f t="shared" si="10"/>
        <v>0.453152</v>
      </c>
      <c r="T27" s="34">
        <f t="shared" si="12"/>
        <v>0.453152</v>
      </c>
      <c r="U27" s="44"/>
      <c r="V27" s="22" t="s">
        <v>83</v>
      </c>
      <c r="W27" s="22" t="s">
        <v>83</v>
      </c>
      <c r="X27" s="45" t="s">
        <v>50</v>
      </c>
    </row>
    <row r="28" spans="2:24" ht="24.75" customHeight="1">
      <c r="B28" s="19" t="s">
        <v>55</v>
      </c>
      <c r="C28" s="46" t="s">
        <v>56</v>
      </c>
      <c r="D28" s="37"/>
      <c r="E28" s="76">
        <f>E29</f>
        <v>0.96274000000000004</v>
      </c>
      <c r="F28" s="32">
        <f>H28+J28+L28+N28</f>
        <v>0</v>
      </c>
      <c r="G28" s="34">
        <v>0</v>
      </c>
      <c r="H28" s="38">
        <v>0</v>
      </c>
      <c r="I28" s="34">
        <v>0</v>
      </c>
      <c r="J28" s="38">
        <v>0</v>
      </c>
      <c r="K28" s="34">
        <v>0</v>
      </c>
      <c r="L28" s="38">
        <v>0</v>
      </c>
      <c r="M28" s="34">
        <f t="shared" ref="M28:M34" si="13">E28-G28-I28-K28</f>
        <v>0.96274000000000004</v>
      </c>
      <c r="N28" s="38">
        <v>0</v>
      </c>
      <c r="O28" s="22">
        <f t="shared" si="3"/>
        <v>0</v>
      </c>
      <c r="P28" s="24">
        <f t="shared" si="4"/>
        <v>0</v>
      </c>
      <c r="Q28" s="34">
        <f t="shared" si="8"/>
        <v>0</v>
      </c>
      <c r="R28" s="34">
        <f t="shared" si="8"/>
        <v>0</v>
      </c>
      <c r="S28" s="34">
        <f t="shared" si="10"/>
        <v>0.96274000000000004</v>
      </c>
      <c r="T28" s="34">
        <f t="shared" si="12"/>
        <v>0.96274000000000004</v>
      </c>
      <c r="U28" s="25"/>
      <c r="V28" s="22" t="s">
        <v>83</v>
      </c>
      <c r="W28" s="22" t="s">
        <v>83</v>
      </c>
      <c r="X28" s="47"/>
    </row>
    <row r="29" spans="2:24" ht="37.5" customHeight="1">
      <c r="B29" s="35"/>
      <c r="C29" s="36" t="s">
        <v>57</v>
      </c>
      <c r="D29" s="17"/>
      <c r="E29" s="76">
        <v>0.96274000000000004</v>
      </c>
      <c r="F29" s="32">
        <f>H29+J29+L29+N29</f>
        <v>0</v>
      </c>
      <c r="G29" s="34">
        <v>0</v>
      </c>
      <c r="H29" s="38">
        <v>0</v>
      </c>
      <c r="I29" s="34">
        <v>0</v>
      </c>
      <c r="J29" s="38">
        <v>0</v>
      </c>
      <c r="K29" s="34">
        <v>0</v>
      </c>
      <c r="L29" s="38">
        <v>0</v>
      </c>
      <c r="M29" s="34">
        <f t="shared" si="13"/>
        <v>0.96274000000000004</v>
      </c>
      <c r="N29" s="38">
        <v>0</v>
      </c>
      <c r="O29" s="22">
        <f t="shared" si="3"/>
        <v>0</v>
      </c>
      <c r="P29" s="24">
        <f t="shared" si="4"/>
        <v>0</v>
      </c>
      <c r="Q29" s="34">
        <f t="shared" si="8"/>
        <v>0</v>
      </c>
      <c r="R29" s="34">
        <f t="shared" si="8"/>
        <v>0</v>
      </c>
      <c r="S29" s="34">
        <f t="shared" si="10"/>
        <v>0.96274000000000004</v>
      </c>
      <c r="T29" s="34">
        <f t="shared" si="12"/>
        <v>0.96274000000000004</v>
      </c>
      <c r="U29" s="25"/>
      <c r="V29" s="22" t="s">
        <v>83</v>
      </c>
      <c r="W29" s="22" t="s">
        <v>83</v>
      </c>
      <c r="X29" s="45" t="s">
        <v>58</v>
      </c>
    </row>
    <row r="30" spans="2:24" s="56" customFormat="1" ht="33" customHeight="1">
      <c r="B30" s="19" t="s">
        <v>59</v>
      </c>
      <c r="C30" s="46" t="s">
        <v>60</v>
      </c>
      <c r="D30" s="81"/>
      <c r="E30" s="21">
        <v>8.1892099999999992</v>
      </c>
      <c r="F30" s="23">
        <f>H30+J30+L30+N30</f>
        <v>4.9530000000000003</v>
      </c>
      <c r="G30" s="82">
        <v>0</v>
      </c>
      <c r="H30" s="83">
        <v>0</v>
      </c>
      <c r="I30" s="82">
        <v>0</v>
      </c>
      <c r="J30" s="83">
        <v>0</v>
      </c>
      <c r="K30" s="82">
        <v>0</v>
      </c>
      <c r="L30" s="83">
        <v>0</v>
      </c>
      <c r="M30" s="82">
        <f t="shared" si="13"/>
        <v>8.1892099999999992</v>
      </c>
      <c r="N30" s="83">
        <v>4.9530000000000003</v>
      </c>
      <c r="O30" s="22">
        <f t="shared" si="3"/>
        <v>4.9530000000000003</v>
      </c>
      <c r="P30" s="24">
        <f t="shared" si="4"/>
        <v>4.9530000000000003</v>
      </c>
      <c r="Q30" s="82">
        <f t="shared" si="8"/>
        <v>4.9530000000000003</v>
      </c>
      <c r="R30" s="82">
        <f t="shared" si="8"/>
        <v>4.9530000000000003</v>
      </c>
      <c r="S30" s="82">
        <f>H30-G30+I30-J30+K30-L30+M30-N30</f>
        <v>3.2362099999999989</v>
      </c>
      <c r="T30" s="82">
        <f t="shared" si="12"/>
        <v>3.2362099999999989</v>
      </c>
      <c r="U30" s="25"/>
      <c r="V30" s="22" t="s">
        <v>83</v>
      </c>
      <c r="W30" s="22" t="s">
        <v>83</v>
      </c>
      <c r="X30" s="84" t="s">
        <v>58</v>
      </c>
    </row>
    <row r="31" spans="2:24" ht="24.75" customHeight="1">
      <c r="B31" s="19" t="s">
        <v>61</v>
      </c>
      <c r="C31" s="46" t="s">
        <v>62</v>
      </c>
      <c r="D31" s="22">
        <f t="shared" ref="D31:T31" si="14">SUM(D32:D34)</f>
        <v>0</v>
      </c>
      <c r="E31" s="21">
        <f t="shared" si="14"/>
        <v>0</v>
      </c>
      <c r="F31" s="22">
        <f t="shared" si="14"/>
        <v>2.0937966800000001</v>
      </c>
      <c r="G31" s="22">
        <f t="shared" si="14"/>
        <v>0</v>
      </c>
      <c r="H31" s="22">
        <f t="shared" si="14"/>
        <v>6.2890680000000004E-2</v>
      </c>
      <c r="I31" s="22">
        <f t="shared" ref="I31" si="15">SUM(I32:I34)</f>
        <v>0</v>
      </c>
      <c r="J31" s="22">
        <f t="shared" si="14"/>
        <v>0.16742699999999999</v>
      </c>
      <c r="K31" s="22">
        <f t="shared" ref="K31" si="16">SUM(K32:K34)</f>
        <v>0</v>
      </c>
      <c r="L31" s="22">
        <f t="shared" si="14"/>
        <v>0.47834199999999999</v>
      </c>
      <c r="M31" s="22">
        <f t="shared" si="14"/>
        <v>0</v>
      </c>
      <c r="N31" s="22">
        <f t="shared" si="14"/>
        <v>1.3851370000000001</v>
      </c>
      <c r="O31" s="22">
        <f t="shared" si="3"/>
        <v>2.0937966800000001</v>
      </c>
      <c r="P31" s="24">
        <f t="shared" si="4"/>
        <v>1.3851370000000001</v>
      </c>
      <c r="Q31" s="22">
        <f t="shared" si="14"/>
        <v>2.0937966800000001</v>
      </c>
      <c r="R31" s="22">
        <f t="shared" si="14"/>
        <v>1.3851370000000001</v>
      </c>
      <c r="S31" s="22">
        <f t="shared" ref="S31:S35" si="17">H31-G31+I31-J31+K31-L31</f>
        <v>-0.58287831999999995</v>
      </c>
      <c r="T31" s="22">
        <f t="shared" si="14"/>
        <v>-1.9680153200000001</v>
      </c>
      <c r="U31" s="22"/>
      <c r="V31" s="22" t="s">
        <v>83</v>
      </c>
      <c r="W31" s="22" t="s">
        <v>83</v>
      </c>
      <c r="X31" s="48">
        <f>SUM(X32:X33)</f>
        <v>0</v>
      </c>
    </row>
    <row r="32" spans="2:24" ht="52.5" customHeight="1">
      <c r="B32" s="27" t="s">
        <v>63</v>
      </c>
      <c r="C32" s="30" t="s">
        <v>64</v>
      </c>
      <c r="D32" s="39"/>
      <c r="E32" s="76">
        <v>0</v>
      </c>
      <c r="F32" s="32">
        <f>H32+J32+L32+N32</f>
        <v>0</v>
      </c>
      <c r="G32" s="31">
        <v>0</v>
      </c>
      <c r="H32" s="38">
        <v>0</v>
      </c>
      <c r="I32" s="31">
        <v>0</v>
      </c>
      <c r="J32" s="38">
        <v>0</v>
      </c>
      <c r="K32" s="31">
        <v>0</v>
      </c>
      <c r="L32" s="38">
        <v>0</v>
      </c>
      <c r="M32" s="34">
        <f t="shared" si="13"/>
        <v>0</v>
      </c>
      <c r="N32" s="38">
        <v>0</v>
      </c>
      <c r="O32" s="22">
        <f t="shared" si="3"/>
        <v>0</v>
      </c>
      <c r="P32" s="24">
        <f t="shared" si="4"/>
        <v>0</v>
      </c>
      <c r="Q32" s="34">
        <f t="shared" si="8"/>
        <v>0</v>
      </c>
      <c r="R32" s="34">
        <f>P32</f>
        <v>0</v>
      </c>
      <c r="S32" s="34">
        <f t="shared" si="10"/>
        <v>0</v>
      </c>
      <c r="T32" s="34">
        <f t="shared" si="12"/>
        <v>0</v>
      </c>
      <c r="U32" s="25"/>
      <c r="V32" s="22" t="s">
        <v>83</v>
      </c>
      <c r="W32" s="22" t="s">
        <v>83</v>
      </c>
      <c r="X32" s="42"/>
    </row>
    <row r="33" spans="2:24" ht="49.5" customHeight="1">
      <c r="B33" s="27" t="s">
        <v>65</v>
      </c>
      <c r="C33" s="40" t="s">
        <v>66</v>
      </c>
      <c r="D33" s="39"/>
      <c r="E33" s="76">
        <v>0</v>
      </c>
      <c r="F33" s="38">
        <f>H33+J33+L33+N33</f>
        <v>1.98559968</v>
      </c>
      <c r="G33" s="31">
        <v>0</v>
      </c>
      <c r="H33" s="38">
        <v>6.2890680000000004E-2</v>
      </c>
      <c r="I33" s="31">
        <v>0</v>
      </c>
      <c r="J33" s="38">
        <v>0.16742699999999999</v>
      </c>
      <c r="K33" s="31">
        <v>0</v>
      </c>
      <c r="L33" s="38">
        <v>0.47834199999999999</v>
      </c>
      <c r="M33" s="34">
        <f t="shared" si="13"/>
        <v>0</v>
      </c>
      <c r="N33" s="38">
        <v>1.27694</v>
      </c>
      <c r="O33" s="22">
        <f t="shared" si="3"/>
        <v>1.98559968</v>
      </c>
      <c r="P33" s="24">
        <f t="shared" si="4"/>
        <v>1.27694</v>
      </c>
      <c r="Q33" s="34">
        <f t="shared" si="8"/>
        <v>1.98559968</v>
      </c>
      <c r="R33" s="34">
        <f>P33</f>
        <v>1.27694</v>
      </c>
      <c r="S33" s="34">
        <f t="shared" si="10"/>
        <v>-1.85981832</v>
      </c>
      <c r="T33" s="34">
        <f t="shared" si="12"/>
        <v>-1.85981832</v>
      </c>
      <c r="U33" s="25"/>
      <c r="V33" s="22" t="s">
        <v>83</v>
      </c>
      <c r="W33" s="22" t="s">
        <v>83</v>
      </c>
      <c r="X33" s="42"/>
    </row>
    <row r="34" spans="2:24" ht="36.75" customHeight="1">
      <c r="B34" s="27" t="s">
        <v>67</v>
      </c>
      <c r="C34" s="30" t="s">
        <v>68</v>
      </c>
      <c r="D34" s="39"/>
      <c r="E34" s="76">
        <v>0</v>
      </c>
      <c r="F34" s="38">
        <f>H34+J34+L34+N34</f>
        <v>0.108197</v>
      </c>
      <c r="G34" s="31">
        <v>0</v>
      </c>
      <c r="H34" s="38">
        <v>0</v>
      </c>
      <c r="I34" s="31">
        <v>0</v>
      </c>
      <c r="J34" s="38">
        <v>0</v>
      </c>
      <c r="K34" s="31">
        <v>0</v>
      </c>
      <c r="L34" s="38">
        <v>0</v>
      </c>
      <c r="M34" s="34">
        <f t="shared" si="13"/>
        <v>0</v>
      </c>
      <c r="N34" s="38">
        <v>0.108197</v>
      </c>
      <c r="O34" s="22">
        <f t="shared" si="3"/>
        <v>0.108197</v>
      </c>
      <c r="P34" s="24">
        <f t="shared" si="4"/>
        <v>0.108197</v>
      </c>
      <c r="Q34" s="34">
        <f>O34</f>
        <v>0.108197</v>
      </c>
      <c r="R34" s="34">
        <f>P34</f>
        <v>0.108197</v>
      </c>
      <c r="S34" s="34">
        <f t="shared" si="10"/>
        <v>-0.108197</v>
      </c>
      <c r="T34" s="34">
        <f>S34</f>
        <v>-0.108197</v>
      </c>
      <c r="U34" s="25"/>
      <c r="V34" s="22" t="s">
        <v>83</v>
      </c>
      <c r="W34" s="22" t="s">
        <v>83</v>
      </c>
      <c r="X34" s="42"/>
    </row>
    <row r="35" spans="2:24" s="56" customFormat="1" ht="36.75" customHeight="1" thickBot="1">
      <c r="B35" s="49" t="s">
        <v>69</v>
      </c>
      <c r="C35" s="50" t="s">
        <v>70</v>
      </c>
      <c r="D35" s="51"/>
      <c r="E35" s="78">
        <v>2.3411200000000001</v>
      </c>
      <c r="F35" s="53">
        <f>H35+J35+L35+N35</f>
        <v>0</v>
      </c>
      <c r="G35" s="52">
        <v>0</v>
      </c>
      <c r="H35" s="53">
        <v>0</v>
      </c>
      <c r="I35" s="52">
        <v>0</v>
      </c>
      <c r="J35" s="53">
        <v>0</v>
      </c>
      <c r="K35" s="52">
        <v>0</v>
      </c>
      <c r="L35" s="53">
        <v>0</v>
      </c>
      <c r="M35" s="54">
        <f t="shared" ref="M35" si="18">E35-G35-I35-K35</f>
        <v>2.3411200000000001</v>
      </c>
      <c r="N35" s="53">
        <v>0</v>
      </c>
      <c r="O35" s="52">
        <f t="shared" si="3"/>
        <v>0</v>
      </c>
      <c r="P35" s="80">
        <f t="shared" si="4"/>
        <v>0</v>
      </c>
      <c r="Q35" s="54">
        <f>O35</f>
        <v>0</v>
      </c>
      <c r="R35" s="54">
        <f>P35</f>
        <v>0</v>
      </c>
      <c r="S35" s="54">
        <f t="shared" si="17"/>
        <v>0</v>
      </c>
      <c r="T35" s="54">
        <f>S35</f>
        <v>0</v>
      </c>
      <c r="U35" s="55"/>
      <c r="V35" s="52" t="s">
        <v>83</v>
      </c>
      <c r="W35" s="52" t="s">
        <v>83</v>
      </c>
      <c r="X35" s="79"/>
    </row>
    <row r="36" spans="2:24">
      <c r="B36" s="57"/>
      <c r="C36" s="58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</row>
    <row r="37" spans="2:24">
      <c r="B37" s="57"/>
      <c r="C37" s="60" t="s">
        <v>71</v>
      </c>
      <c r="D37" s="59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</row>
    <row r="38" spans="2:24" ht="15.75" customHeight="1">
      <c r="B38" s="57"/>
      <c r="C38" s="88" t="s">
        <v>72</v>
      </c>
      <c r="D38" s="88"/>
      <c r="E38" s="88"/>
      <c r="F38" s="88"/>
      <c r="G38" s="88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</row>
    <row r="39" spans="2:24">
      <c r="B39" s="59"/>
      <c r="C39" s="2" t="s">
        <v>73</v>
      </c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</row>
    <row r="40" spans="2:24" ht="15.75" customHeight="1">
      <c r="B40" s="59"/>
      <c r="C40" s="89" t="s">
        <v>74</v>
      </c>
      <c r="D40" s="89"/>
      <c r="E40" s="89"/>
      <c r="F40" s="89"/>
      <c r="G40" s="89"/>
      <c r="H40" s="89"/>
      <c r="I40" s="8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</row>
    <row r="41" spans="2:24">
      <c r="B41" s="59"/>
      <c r="C41" s="61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  <row r="42" spans="2:24" ht="18.75" customHeight="1">
      <c r="B42" s="59"/>
      <c r="C42" s="62" t="s">
        <v>75</v>
      </c>
      <c r="D42" s="63"/>
      <c r="E42" s="64"/>
      <c r="H42" s="59"/>
      <c r="I42" s="59"/>
      <c r="J42" s="59"/>
      <c r="K42" s="90" t="s">
        <v>76</v>
      </c>
      <c r="L42" s="90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</row>
    <row r="43" spans="2:24" ht="18.75">
      <c r="B43" s="65"/>
      <c r="C43" s="66"/>
      <c r="D43" s="63"/>
      <c r="E43" s="4"/>
      <c r="K43" s="67"/>
      <c r="L43" s="67"/>
    </row>
    <row r="44" spans="2:24" ht="18.75">
      <c r="B44" s="68"/>
      <c r="C44" s="66" t="s">
        <v>77</v>
      </c>
      <c r="D44" s="63"/>
      <c r="E44" s="4"/>
      <c r="H44" s="69"/>
      <c r="I44" s="69"/>
      <c r="J44" s="69"/>
      <c r="K44" s="98" t="s">
        <v>78</v>
      </c>
      <c r="L44" s="98"/>
    </row>
    <row r="45" spans="2:24" ht="18.75">
      <c r="B45" s="68"/>
      <c r="C45" s="66"/>
      <c r="D45" s="63"/>
      <c r="E45" s="4"/>
      <c r="H45" s="69"/>
      <c r="I45" s="69"/>
      <c r="J45" s="69"/>
      <c r="K45" s="67"/>
      <c r="L45" s="67"/>
    </row>
    <row r="46" spans="2:24" ht="18.75">
      <c r="C46" s="66" t="s">
        <v>79</v>
      </c>
      <c r="D46" s="63"/>
      <c r="E46" s="70"/>
      <c r="H46" s="71"/>
      <c r="J46" s="72"/>
      <c r="K46" s="98" t="s">
        <v>80</v>
      </c>
      <c r="L46" s="98"/>
      <c r="N46" s="73"/>
      <c r="O46" s="74"/>
      <c r="P46" s="74"/>
      <c r="Q46" s="74"/>
      <c r="R46" s="74"/>
      <c r="S46" s="73"/>
      <c r="T46" s="73"/>
      <c r="U46" s="73"/>
      <c r="V46" s="73"/>
      <c r="W46" s="73"/>
      <c r="X46" s="73"/>
    </row>
    <row r="47" spans="2:24">
      <c r="E47" s="15"/>
      <c r="F47" s="75"/>
      <c r="G47" s="75"/>
      <c r="J47" s="15"/>
    </row>
  </sheetData>
  <mergeCells count="22">
    <mergeCell ref="K44:L44"/>
    <mergeCell ref="K46:L46"/>
    <mergeCell ref="S14:S16"/>
    <mergeCell ref="T14:W14"/>
    <mergeCell ref="X14:X16"/>
    <mergeCell ref="T15:T16"/>
    <mergeCell ref="U15:U16"/>
    <mergeCell ref="Q14:R15"/>
    <mergeCell ref="V15:W15"/>
    <mergeCell ref="O14:P15"/>
    <mergeCell ref="C38:G38"/>
    <mergeCell ref="C40:I40"/>
    <mergeCell ref="K42:L42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</mergeCells>
  <pageMargins left="0.39370078740157483" right="0.31496062992125984" top="0.19685039370078741" bottom="0.19685039370078741" header="0" footer="0"/>
  <pageSetup paperSize="8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7.1  А4</vt:lpstr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2019-03-19T07:44:07Z</dcterms:modified>
</cp:coreProperties>
</file>