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1Ф - год" sheetId="4" r:id="rId1"/>
    <sheet name="Лист1" sheetId="1" r:id="rId2"/>
    <sheet name="Лист2" sheetId="2" r:id="rId3"/>
    <sheet name="Лист3" sheetId="3" r:id="rId4"/>
  </sheets>
  <definedNames>
    <definedName name="Z_500C2F4F_1743_499A_A051_20565DBF52B2_.wvu.PrintArea" localSheetId="0" hidden="1">'1Ф - год'!$A$1:$AC$23</definedName>
    <definedName name="_xlnm.Print_Area" localSheetId="0">'1Ф - год'!$A$1:$AC$102</definedName>
  </definedNames>
  <calcPr calcId="144525"/>
</workbook>
</file>

<file path=xl/calcChain.xml><?xml version="1.0" encoding="utf-8"?>
<calcChain xmlns="http://schemas.openxmlformats.org/spreadsheetml/2006/main">
  <c r="M85" i="4" l="1"/>
  <c r="M84" i="4"/>
  <c r="M83" i="4"/>
  <c r="M82" i="4"/>
  <c r="M81" i="4"/>
  <c r="Q80" i="4"/>
  <c r="P80" i="4"/>
  <c r="O80" i="4"/>
  <c r="N80" i="4"/>
  <c r="M80" i="4"/>
  <c r="L80" i="4"/>
  <c r="K80" i="4"/>
  <c r="J80" i="4"/>
  <c r="I80" i="4"/>
  <c r="I26" i="4" s="1"/>
  <c r="H80" i="4"/>
  <c r="Q79" i="4"/>
  <c r="P79" i="4"/>
  <c r="O79" i="4"/>
  <c r="N79" i="4"/>
  <c r="M79" i="4"/>
  <c r="L79" i="4"/>
  <c r="K79" i="4"/>
  <c r="J79" i="4"/>
  <c r="I79" i="4"/>
  <c r="H79" i="4"/>
  <c r="M77" i="4"/>
  <c r="Q71" i="4"/>
  <c r="P71" i="4"/>
  <c r="O71" i="4"/>
  <c r="N71" i="4"/>
  <c r="M71" i="4"/>
  <c r="L71" i="4"/>
  <c r="K71" i="4"/>
  <c r="J71" i="4"/>
  <c r="I71" i="4"/>
  <c r="H71" i="4"/>
  <c r="Q66" i="4"/>
  <c r="P66" i="4"/>
  <c r="O66" i="4"/>
  <c r="N66" i="4"/>
  <c r="M66" i="4"/>
  <c r="L66" i="4"/>
  <c r="K66" i="4"/>
  <c r="J66" i="4"/>
  <c r="I66" i="4"/>
  <c r="H66" i="4"/>
  <c r="Q61" i="4"/>
  <c r="P61" i="4"/>
  <c r="O61" i="4"/>
  <c r="N61" i="4"/>
  <c r="M61" i="4"/>
  <c r="L61" i="4"/>
  <c r="K61" i="4"/>
  <c r="J61" i="4"/>
  <c r="I61" i="4"/>
  <c r="H61" i="4"/>
  <c r="M60" i="4"/>
  <c r="H60" i="4"/>
  <c r="M59" i="4"/>
  <c r="K59" i="4"/>
  <c r="H59" i="4" s="1"/>
  <c r="H58" i="4" s="1"/>
  <c r="H57" i="4" s="1"/>
  <c r="Q58" i="4"/>
  <c r="P58" i="4"/>
  <c r="P57" i="4" s="1"/>
  <c r="O58" i="4"/>
  <c r="N58" i="4"/>
  <c r="N57" i="4" s="1"/>
  <c r="M58" i="4"/>
  <c r="L58" i="4"/>
  <c r="L57" i="4" s="1"/>
  <c r="J58" i="4"/>
  <c r="J57" i="4" s="1"/>
  <c r="I58" i="4"/>
  <c r="Q57" i="4"/>
  <c r="O57" i="4"/>
  <c r="M57" i="4"/>
  <c r="I57" i="4"/>
  <c r="P56" i="4"/>
  <c r="M56" i="4" s="1"/>
  <c r="P55" i="4"/>
  <c r="M55" i="4" s="1"/>
  <c r="Q54" i="4"/>
  <c r="O54" i="4"/>
  <c r="N54" i="4"/>
  <c r="L54" i="4"/>
  <c r="K54" i="4"/>
  <c r="J54" i="4"/>
  <c r="I54" i="4"/>
  <c r="H54" i="4"/>
  <c r="Q53" i="4"/>
  <c r="O53" i="4"/>
  <c r="O50" i="4" s="1"/>
  <c r="O49" i="4" s="1"/>
  <c r="O22" i="4" s="1"/>
  <c r="N53" i="4"/>
  <c r="L53" i="4"/>
  <c r="L50" i="4" s="1"/>
  <c r="K53" i="4"/>
  <c r="J53" i="4"/>
  <c r="J50" i="4" s="1"/>
  <c r="I53" i="4"/>
  <c r="H53" i="4"/>
  <c r="H50" i="4" s="1"/>
  <c r="P52" i="4"/>
  <c r="M52" i="4" s="1"/>
  <c r="M51" i="4" s="1"/>
  <c r="Q51" i="4"/>
  <c r="O51" i="4"/>
  <c r="N51" i="4"/>
  <c r="L51" i="4"/>
  <c r="K51" i="4"/>
  <c r="J51" i="4"/>
  <c r="I51" i="4"/>
  <c r="H51" i="4"/>
  <c r="Q50" i="4"/>
  <c r="N50" i="4"/>
  <c r="K50" i="4"/>
  <c r="I50" i="4"/>
  <c r="I49" i="4" s="1"/>
  <c r="I22" i="4" s="1"/>
  <c r="Q49" i="4"/>
  <c r="Q22" i="4" s="1"/>
  <c r="Q46" i="4"/>
  <c r="Q28" i="4" s="1"/>
  <c r="Q21" i="4" s="1"/>
  <c r="P46" i="4"/>
  <c r="O46" i="4"/>
  <c r="O28" i="4" s="1"/>
  <c r="O21" i="4" s="1"/>
  <c r="N46" i="4"/>
  <c r="M46" i="4"/>
  <c r="L46" i="4"/>
  <c r="K46" i="4"/>
  <c r="J46" i="4"/>
  <c r="I46" i="4"/>
  <c r="H46" i="4"/>
  <c r="H38" i="4"/>
  <c r="Q37" i="4"/>
  <c r="P37" i="4"/>
  <c r="O37" i="4"/>
  <c r="N37" i="4"/>
  <c r="M37" i="4"/>
  <c r="L37" i="4"/>
  <c r="K37" i="4"/>
  <c r="J37" i="4"/>
  <c r="I37" i="4"/>
  <c r="H37" i="4"/>
  <c r="Q34" i="4"/>
  <c r="P34" i="4"/>
  <c r="O34" i="4"/>
  <c r="N34" i="4"/>
  <c r="M34" i="4"/>
  <c r="L34" i="4"/>
  <c r="K34" i="4"/>
  <c r="J34" i="4"/>
  <c r="I34" i="4"/>
  <c r="H34" i="4"/>
  <c r="P33" i="4"/>
  <c r="M33" i="4"/>
  <c r="H33" i="4"/>
  <c r="P32" i="4"/>
  <c r="M32" i="4" s="1"/>
  <c r="H32" i="4"/>
  <c r="P31" i="4"/>
  <c r="M31" i="4" s="1"/>
  <c r="H31" i="4"/>
  <c r="P30" i="4"/>
  <c r="M30" i="4" s="1"/>
  <c r="H30" i="4"/>
  <c r="H29" i="4" s="1"/>
  <c r="Q29" i="4"/>
  <c r="P29" i="4"/>
  <c r="O29" i="4"/>
  <c r="N29" i="4"/>
  <c r="L29" i="4"/>
  <c r="K29" i="4"/>
  <c r="J29" i="4"/>
  <c r="I29" i="4"/>
  <c r="L28" i="4"/>
  <c r="L21" i="4" s="1"/>
  <c r="Q27" i="4"/>
  <c r="P26" i="4"/>
  <c r="O26" i="4"/>
  <c r="N26" i="4"/>
  <c r="M26" i="4"/>
  <c r="L26" i="4"/>
  <c r="K26" i="4"/>
  <c r="J26" i="4"/>
  <c r="H26" i="4"/>
  <c r="P24" i="4"/>
  <c r="O24" i="4"/>
  <c r="N24" i="4"/>
  <c r="M24" i="4"/>
  <c r="O20" i="4" l="1"/>
  <c r="O27" i="4" s="1"/>
  <c r="L49" i="4"/>
  <c r="L22" i="4" s="1"/>
  <c r="L20" i="4" s="1"/>
  <c r="L27" i="4" s="1"/>
  <c r="I28" i="4"/>
  <c r="I21" i="4" s="1"/>
  <c r="I20" i="4" s="1"/>
  <c r="I27" i="4" s="1"/>
  <c r="K28" i="4"/>
  <c r="K21" i="4" s="1"/>
  <c r="K20" i="4" s="1"/>
  <c r="K27" i="4" s="1"/>
  <c r="H49" i="4"/>
  <c r="H22" i="4" s="1"/>
  <c r="J49" i="4"/>
  <c r="J22" i="4" s="1"/>
  <c r="N49" i="4"/>
  <c r="N22" i="4" s="1"/>
  <c r="M29" i="4"/>
  <c r="M28" i="4" s="1"/>
  <c r="M21" i="4" s="1"/>
  <c r="H28" i="4"/>
  <c r="H21" i="4" s="1"/>
  <c r="H20" i="4" s="1"/>
  <c r="H27" i="4" s="1"/>
  <c r="P28" i="4"/>
  <c r="P21" i="4" s="1"/>
  <c r="K58" i="4"/>
  <c r="K57" i="4" s="1"/>
  <c r="K49" i="4" s="1"/>
  <c r="K22" i="4" s="1"/>
  <c r="J28" i="4"/>
  <c r="J21" i="4" s="1"/>
  <c r="J20" i="4" s="1"/>
  <c r="J27" i="4" s="1"/>
  <c r="N28" i="4"/>
  <c r="N21" i="4" s="1"/>
  <c r="N20" i="4" s="1"/>
  <c r="N27" i="4" s="1"/>
  <c r="M54" i="4"/>
  <c r="M53" i="4" s="1"/>
  <c r="M50" i="4" s="1"/>
  <c r="M49" i="4" s="1"/>
  <c r="M22" i="4" s="1"/>
  <c r="M20" i="4" s="1"/>
  <c r="M27" i="4" s="1"/>
  <c r="P51" i="4"/>
  <c r="P54" i="4"/>
  <c r="P53" i="4" s="1"/>
  <c r="P50" i="4" l="1"/>
  <c r="P49" i="4" s="1"/>
  <c r="P22" i="4" s="1"/>
  <c r="P20" i="4" s="1"/>
  <c r="P27" i="4" s="1"/>
  <c r="F19" i="4" l="1"/>
  <c r="G19" i="4" s="1"/>
  <c r="H19" i="4" s="1"/>
  <c r="I19" i="4" s="1"/>
  <c r="J19" i="4" s="1"/>
  <c r="K19" i="4" s="1"/>
  <c r="L19" i="4" s="1"/>
  <c r="M19" i="4" s="1"/>
  <c r="N19" i="4" s="1"/>
  <c r="O19" i="4" s="1"/>
  <c r="P19" i="4" s="1"/>
  <c r="Q19" i="4" s="1"/>
  <c r="R19" i="4" s="1"/>
  <c r="S19" i="4" s="1"/>
  <c r="T19" i="4" s="1"/>
  <c r="U19" i="4" s="1"/>
  <c r="V19" i="4" s="1"/>
  <c r="W19" i="4" s="1"/>
  <c r="X19" i="4" s="1"/>
  <c r="Y19" i="4" s="1"/>
  <c r="Z19" i="4" s="1"/>
  <c r="AA19" i="4" s="1"/>
  <c r="AB19" i="4" s="1"/>
  <c r="AC19" i="4" s="1"/>
  <c r="B19" i="4"/>
  <c r="C19" i="4" s="1"/>
  <c r="D19" i="4" s="1"/>
</calcChain>
</file>

<file path=xl/sharedStrings.xml><?xml version="1.0" encoding="utf-8"?>
<sst xmlns="http://schemas.openxmlformats.org/spreadsheetml/2006/main" count="656" uniqueCount="174">
  <si>
    <t>Приложение  № 1</t>
  </si>
  <si>
    <t>к приказу Минэнерго России</t>
  </si>
  <si>
    <t>от « 25 » апреля 2018 г. № 320</t>
  </si>
  <si>
    <t>Форма 1. Отчет об исполнении плана финансирования капитальных вложений по источникам финансирования инвестиционных проектов инвестиционной программы</t>
  </si>
  <si>
    <t xml:space="preserve">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</si>
  <si>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</si>
  <si>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</si>
  <si>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</si>
  <si>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</si>
  <si>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 xml:space="preserve">Оценка полной стоимости инвестиционного проекта в прогнозных ценах соответствующих лет, млн. рублей 
(с НДС) </t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</si>
  <si>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электроэнергетики, млн. рублей (с НДС)</t>
  </si>
  <si>
    <t xml:space="preserve">Фактический объем финансирования капитальных вложений на 01.01. года N, млн. рублей 
(с НДС) </t>
  </si>
  <si>
    <t xml:space="preserve">Остаток финансирования капитальных вложений 
на 01.01. года N в прогнозных ценах соответствующих лет, млн. рублей (с НДС) </t>
  </si>
  <si>
    <t>Финансирование капитальных вложений года N, млн. рублей (с НДС)</t>
  </si>
  <si>
    <t xml:space="preserve">Остаток финансирования капитальных вложений 
на 01.01. года (N+1) в прогнозных ценах соответствующих лет, млн. рублей 
(с НДС) </t>
  </si>
  <si>
    <t>Отклонение от плана финансирования капитальных вложений года N</t>
  </si>
  <si>
    <t>Причины отклонений</t>
  </si>
  <si>
    <t>План</t>
  </si>
  <si>
    <t>Факт</t>
  </si>
  <si>
    <t>Общий объем финансирования, в том числе за счет:</t>
  </si>
  <si>
    <t>федерального бюджета</t>
  </si>
  <si>
    <t>бюджетов субъектов Российской Федерации и муниципальных образований</t>
  </si>
  <si>
    <t>средств, полученных от оказания услуг, реализации товаров по регулируемым государством ценам (тарифам)</t>
  </si>
  <si>
    <t>иных источников финансирования</t>
  </si>
  <si>
    <t>Общий фактический объем финансирования, в том числе за счет:</t>
  </si>
  <si>
    <t>млн. рублей (с НДС)</t>
  </si>
  <si>
    <t>%</t>
  </si>
  <si>
    <t>ВСЕГО по инвестиционной программе, в том числе:</t>
  </si>
  <si>
    <t>Примечание:  Словосочетания вида «год N», «год (N-1)», «год (N+1)» в различных падежах заменяются указанием года (четыре цифры и слово «год» в соответствующем падеже), который определяется как отчетный год плюс или минус количество лет, равных числу, указанному в словосочетании соответственно после знака «+» или «-».</t>
  </si>
  <si>
    <t xml:space="preserve">Утвержденные плановые значения показателей приведены в соответствии с Приказом  Департамента энергетики и тарифов Ивановской области №90/1-п от 14.08.2015 года </t>
  </si>
  <si>
    <t xml:space="preserve">за год  2018 </t>
  </si>
  <si>
    <r>
      <t xml:space="preserve">Год раскрытия информации: </t>
    </r>
    <r>
      <rPr>
        <b/>
        <u/>
        <sz val="14"/>
        <rFont val="Times New Roman"/>
        <family val="1"/>
        <charset val="204"/>
      </rPr>
      <t>2019 год</t>
    </r>
  </si>
  <si>
    <r>
      <t xml:space="preserve">Отчет о реализации инвестиционной программы : </t>
    </r>
    <r>
      <rPr>
        <b/>
        <u/>
        <sz val="14"/>
        <rFont val="Times New Roman"/>
        <family val="1"/>
        <charset val="204"/>
      </rPr>
      <t>Открытое акционерное общество "Кинешемская городская электросеть"</t>
    </r>
  </si>
  <si>
    <t>0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</si>
  <si>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</si>
  <si>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</si>
  <si>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</si>
  <si>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</si>
  <si>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</si>
  <si>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</si>
  <si>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</si>
  <si>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</si>
  <si>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</si>
  <si>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</si>
  <si>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</si>
  <si>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</si>
  <si>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</si>
  <si>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</si>
  <si>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ОАО "Кинешемская ГЭС"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</si>
  <si>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</si>
  <si>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</si>
  <si>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</si>
  <si>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</si>
  <si>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</si>
  <si>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</si>
  <si>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</si>
  <si>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</si>
  <si>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</si>
  <si>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</si>
  <si>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1.1.1.3.1</t>
  </si>
  <si>
    <t xml:space="preserve">КЛ-0,4 кВ от ТП №15  L-0,18 км (пр.№55-х от 29.05.2018г.) </t>
  </si>
  <si>
    <t>I-1.1.1.3.1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</si>
  <si>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</si>
  <si>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</si>
  <si>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</si>
  <si>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</si>
  <si>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</si>
  <si>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</si>
  <si>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</si>
  <si>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</si>
  <si>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</si>
  <si>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</si>
  <si>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1.1.3.1.1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</si>
  <si>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</si>
  <si>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1.1.3.1.2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</si>
  <si>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</si>
  <si>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1.1.3.1.3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</si>
  <si>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</si>
  <si>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</si>
  <si>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1.1.3.2.1</t>
  </si>
  <si>
    <t>1.1.3.2.2</t>
  </si>
  <si>
    <t>1.1.3.2.3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</si>
  <si>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</si>
  <si>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</si>
  <si>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</si>
  <si>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</si>
  <si>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</si>
  <si>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</si>
  <si>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</si>
  <si>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</si>
  <si>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</si>
  <si>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</si>
  <si>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</si>
  <si>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</si>
  <si>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</si>
  <si>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 xml:space="preserve">Реконструкция Оборудования ТП </t>
  </si>
  <si>
    <t>I-1.2.1.1.1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</si>
  <si>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</si>
  <si>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</si>
  <si>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</si>
  <si>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t>Реконструкция действующей подстанции 35/6 кВ "Городская"</t>
  </si>
  <si>
    <t>G-1.2.1.2.1</t>
  </si>
  <si>
    <t xml:space="preserve">Приобретение оборудования для  2 очереди реконструкции подстанции 35/6 кВ "Городская" (Трансформаторы ТДНС 16000/35-У1) ( по лизингу.)(в части оборудования). </t>
  </si>
  <si>
    <t xml:space="preserve">Строительно - монтажные и пуско-наладочные работы , не учтенные в договорах лизинга на приобретение оборудования 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</si>
  <si>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</si>
  <si>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</si>
  <si>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</si>
  <si>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</si>
  <si>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1.2.2.1.0</t>
  </si>
  <si>
    <t>Реконструкция линий электропередачи</t>
  </si>
  <si>
    <t>I-1.2.2.1.1.1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</si>
  <si>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</si>
  <si>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</si>
  <si>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</si>
  <si>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</si>
  <si>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</si>
  <si>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Установка приборов учета, класс напряжения 0,22 (0,4) кВ, всего, в том числе:</t>
  </si>
  <si>
    <t>1.2.3.2</t>
  </si>
  <si>
    <t>Установка приборов учета, класс напряжения 6 (10) кВ, всего, в том числе:</t>
  </si>
  <si>
    <t>1.2.3.3</t>
  </si>
  <si>
    <t>Установка приборов учета, класс напряжения 35 кВ, всего, в том числе:</t>
  </si>
  <si>
    <t>1.2.3.4</t>
  </si>
  <si>
    <t>Установка приборов учета, класс напряжения 110 кВ и выше, всего, в том числе:</t>
  </si>
  <si>
    <t>1.2.3.5</t>
  </si>
  <si>
    <t>Включение приборов учета в систему сбора и передачи данных, класс напряжения 0,22 (0,4) кВ, всего, в том числе:</t>
  </si>
  <si>
    <t>1.2.3.5.1</t>
  </si>
  <si>
    <t>Работы по внедрению АСКУЭ частного сектора</t>
  </si>
  <si>
    <t>G-1.2.3.5.1</t>
  </si>
  <si>
    <t>1.2.3.6</t>
  </si>
  <si>
    <t>Включение приборов учета в систему сбора и передачи данных, класс напряжения 6 (10) кВ, всего, в том числе:</t>
  </si>
  <si>
    <t>1.2.3.7</t>
  </si>
  <si>
    <t>Включение приборов учета в систему сбора и передачи данных, класс напряжения 35 кВ, всего, в том числе:</t>
  </si>
  <si>
    <t>1.2.3.8</t>
  </si>
  <si>
    <t>Включение приборов учета в систему сбора и передачи данных, класс напряжения 110 кВ и выше,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</si>
  <si>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</si>
  <si>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</si>
  <si>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</si>
  <si>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</si>
  <si>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</si>
  <si>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</si>
  <si>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</si>
  <si>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</si>
  <si>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</si>
  <si>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</si>
  <si>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</si>
  <si>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</si>
  <si>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</si>
  <si>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</si>
  <si>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</si>
  <si>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</si>
  <si>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</si>
  <si>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</si>
  <si>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1.6.3.</t>
  </si>
  <si>
    <t>Приобретение основных средств 2018</t>
  </si>
  <si>
    <t>I-1.6.3.</t>
  </si>
  <si>
    <t>1.6.3</t>
  </si>
  <si>
    <t>Подъемник самоходный</t>
  </si>
  <si>
    <t>I-1.6.3.1</t>
  </si>
  <si>
    <t>ГАЗ 27527 Соболль Комби 2 ед.</t>
  </si>
  <si>
    <t>I-1.6.3.2</t>
  </si>
  <si>
    <t>Таль электрическая передвижная Т-10 3,2 т, 9 м</t>
  </si>
  <si>
    <t>I-1.6.3.3</t>
  </si>
  <si>
    <t>Мобильная установка для очистки тансформаторного масла УВФ -250</t>
  </si>
  <si>
    <t>I-1.6.3.4</t>
  </si>
  <si>
    <t>Трансформаторы  ТМГ 400/6-0,4 Y/Yн-0, ТМГ 11-250/6/0.4 Y/Yн-0</t>
  </si>
  <si>
    <t>I-1.6.3.5</t>
  </si>
  <si>
    <t>Приобретение дизельного генератора на шасси мощностью 220кВт</t>
  </si>
  <si>
    <t>I-1.6.3.6</t>
  </si>
  <si>
    <t>нд</t>
  </si>
  <si>
    <t>в соответствии с доп. Соглашением к договору лизинга</t>
  </si>
  <si>
    <t>Генеральный директор</t>
  </si>
  <si>
    <t>Сироткин С.Л.</t>
  </si>
  <si>
    <t xml:space="preserve">Экономист </t>
  </si>
  <si>
    <t>Софронова О.А.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</si>
</sst>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3" formatCode="_-* #,##0.00_р_._-;\-* #,##0.00_р_._-;_-* &quot;-&quot;??_р_._-;_-@_-"/>
    <numFmt numFmtId="164" formatCode="#,##0_ ;\-#,##0\ "/>
    <numFmt numFmtId="165" formatCode="_-* #,##0.00\ _р_._-;\-* #,##0.00\ _р_._-;_-* &quot;-&quot;??\ _р_._-;_-@_-"/>
    <numFmt numFmtId="166" formatCode="#,##0.000"/>
    <numFmt numFmtId="167" formatCode="0.0"/>
    <numFmt numFmtId="168" formatCode="0.000"/>
    <numFmt numFmtId="169" formatCode="#,##0.0000"/>
    <numFmt numFmtId="170" formatCode="#,##0.0"/>
  </numFmts>
  <fonts count="4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4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charset val="204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u/>
      <sz val="14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  <charset val="204"/>
    </font>
    <font>
      <sz val="16"/>
      <name val="Times New Roman"/>
      <family val="1"/>
      <charset val="204"/>
    </font>
    <font>
      <sz val="8"/>
      <color theme="1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581">
    <xf numFmtId="0" fontId="0" fillId="0" borderId="0"/>
    <xf numFmtId="0" fontId="3" fillId="0" borderId="0"/>
    <xf numFmtId="0" fontId="2" fillId="0" borderId="0"/>
    <xf numFmtId="0" fontId="8" fillId="0" borderId="0"/>
    <xf numFmtId="0" fontId="3" fillId="0" borderId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6" borderId="0" applyNumberFormat="0" applyBorder="0" applyAlignment="0" applyProtection="0"/>
    <xf numFmtId="0" fontId="11" fillId="9" borderId="0" applyNumberFormat="0" applyBorder="0" applyAlignment="0" applyProtection="0"/>
    <xf numFmtId="0" fontId="11" fillId="12" borderId="0" applyNumberFormat="0" applyBorder="0" applyAlignment="0" applyProtection="0"/>
    <xf numFmtId="0" fontId="12" fillId="13" borderId="0" applyNumberFormat="0" applyBorder="0" applyAlignment="0" applyProtection="0"/>
    <xf numFmtId="0" fontId="12" fillId="10" borderId="0" applyNumberFormat="0" applyBorder="0" applyAlignment="0" applyProtection="0"/>
    <xf numFmtId="0" fontId="12" fillId="11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3" fillId="0" borderId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9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20" borderId="0" applyNumberFormat="0" applyBorder="0" applyAlignment="0" applyProtection="0"/>
    <xf numFmtId="0" fontId="14" fillId="8" borderId="6" applyNumberFormat="0" applyAlignment="0" applyProtection="0"/>
    <xf numFmtId="0" fontId="15" fillId="21" borderId="7" applyNumberFormat="0" applyAlignment="0" applyProtection="0"/>
    <xf numFmtId="0" fontId="16" fillId="21" borderId="6" applyNumberFormat="0" applyAlignment="0" applyProtection="0"/>
    <xf numFmtId="0" fontId="17" fillId="0" borderId="8" applyNumberFormat="0" applyFill="0" applyAlignment="0" applyProtection="0"/>
    <xf numFmtId="0" fontId="18" fillId="0" borderId="9" applyNumberFormat="0" applyFill="0" applyAlignment="0" applyProtection="0"/>
    <xf numFmtId="0" fontId="19" fillId="0" borderId="10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11" applyNumberFormat="0" applyFill="0" applyAlignment="0" applyProtection="0"/>
    <xf numFmtId="0" fontId="21" fillId="22" borderId="12" applyNumberFormat="0" applyAlignment="0" applyProtection="0"/>
    <xf numFmtId="0" fontId="22" fillId="0" borderId="0" applyNumberFormat="0" applyFill="0" applyBorder="0" applyAlignment="0" applyProtection="0"/>
    <xf numFmtId="0" fontId="23" fillId="23" borderId="0" applyNumberFormat="0" applyBorder="0" applyAlignment="0" applyProtection="0"/>
    <xf numFmtId="0" fontId="24" fillId="0" borderId="0"/>
    <xf numFmtId="0" fontId="25" fillId="0" borderId="0"/>
    <xf numFmtId="0" fontId="3" fillId="0" borderId="0"/>
    <xf numFmtId="0" fontId="24" fillId="0" borderId="0"/>
    <xf numFmtId="0" fontId="3" fillId="0" borderId="0"/>
    <xf numFmtId="0" fontId="26" fillId="0" borderId="0"/>
    <xf numFmtId="0" fontId="3" fillId="0" borderId="0"/>
    <xf numFmtId="0" fontId="2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7" fillId="4" borderId="0" applyNumberFormat="0" applyBorder="0" applyAlignment="0" applyProtection="0"/>
    <xf numFmtId="0" fontId="28" fillId="0" borderId="0" applyNumberFormat="0" applyFill="0" applyBorder="0" applyAlignment="0" applyProtection="0"/>
    <xf numFmtId="0" fontId="11" fillId="24" borderId="13" applyNumberFormat="0" applyFont="0" applyAlignment="0" applyProtection="0"/>
    <xf numFmtId="9" fontId="24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29" fillId="0" borderId="14" applyNumberFormat="0" applyFill="0" applyAlignment="0" applyProtection="0"/>
    <xf numFmtId="0" fontId="30" fillId="0" borderId="0"/>
    <xf numFmtId="0" fontId="31" fillId="0" borderId="0" applyNumberForma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4" fontId="24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32" fillId="5" borderId="0" applyNumberFormat="0" applyBorder="0" applyAlignment="0" applyProtection="0"/>
    <xf numFmtId="0" fontId="25" fillId="0" borderId="0"/>
  </cellStyleXfs>
  <cellXfs count="125">
    <xf numFmtId="0" fontId="0" fillId="0" borderId="0" xfId="0"/>
    <xf numFmtId="0" fontId="3" fillId="0" borderId="0" xfId="1" applyFont="1"/>
    <xf numFmtId="0" fontId="3" fillId="0" borderId="0" xfId="1" applyFont="1" applyBorder="1"/>
    <xf numFmtId="49" fontId="37" fillId="2" borderId="15" xfId="2" applyNumberFormat="1" applyFont="1" applyFill="1" applyBorder="1" applyAlignment="1">
      <alignment horizontal="center" vertical="center"/>
    </xf>
    <xf numFmtId="0" fontId="37" fillId="2" borderId="3" xfId="2" applyNumberFormat="1" applyFont="1" applyFill="1" applyBorder="1" applyAlignment="1">
      <alignment horizontal="center" vertical="center"/>
    </xf>
    <xf numFmtId="49" fontId="38" fillId="2" borderId="1" xfId="0" applyNumberFormat="1" applyFont="1" applyFill="1" applyBorder="1" applyAlignment="1">
      <alignment horizontal="left" vertical="center" wrapText="1"/>
    </xf>
    <xf numFmtId="49" fontId="37" fillId="2" borderId="16" xfId="2" applyNumberFormat="1" applyFont="1" applyFill="1" applyBorder="1" applyAlignment="1">
      <alignment horizontal="center" vertical="center"/>
    </xf>
    <xf numFmtId="49" fontId="38" fillId="2" borderId="17" xfId="0" applyNumberFormat="1" applyFont="1" applyFill="1" applyBorder="1" applyAlignment="1">
      <alignment horizontal="left" vertical="center" wrapText="1"/>
    </xf>
    <xf numFmtId="0" fontId="37" fillId="2" borderId="18" xfId="2" applyNumberFormat="1" applyFont="1" applyFill="1" applyBorder="1" applyAlignment="1">
      <alignment horizontal="center" vertical="center"/>
    </xf>
    <xf numFmtId="166" fontId="36" fillId="2" borderId="15" xfId="1" applyNumberFormat="1" applyFont="1" applyFill="1" applyBorder="1" applyAlignment="1">
      <alignment horizontal="center" vertical="center" wrapText="1"/>
    </xf>
    <xf numFmtId="166" fontId="36" fillId="2" borderId="1" xfId="1" applyNumberFormat="1" applyFont="1" applyFill="1" applyBorder="1" applyAlignment="1">
      <alignment horizontal="center" vertical="center" wrapText="1"/>
    </xf>
    <xf numFmtId="4" fontId="36" fillId="2" borderId="22" xfId="1" applyNumberFormat="1" applyFont="1" applyFill="1" applyBorder="1" applyAlignment="1">
      <alignment horizontal="center" vertical="center" wrapText="1"/>
    </xf>
    <xf numFmtId="167" fontId="36" fillId="2" borderId="22" xfId="1" applyNumberFormat="1" applyFont="1" applyFill="1" applyBorder="1" applyAlignment="1">
      <alignment horizontal="center" vertical="center" wrapText="1"/>
    </xf>
    <xf numFmtId="166" fontId="36" fillId="2" borderId="15" xfId="1" applyNumberFormat="1" applyFont="1" applyFill="1" applyBorder="1" applyAlignment="1">
      <alignment horizontal="center" vertical="center"/>
    </xf>
    <xf numFmtId="166" fontId="36" fillId="2" borderId="1" xfId="1" applyNumberFormat="1" applyFont="1" applyFill="1" applyBorder="1" applyAlignment="1">
      <alignment horizontal="center" vertical="center"/>
    </xf>
    <xf numFmtId="4" fontId="36" fillId="2" borderId="22" xfId="1" applyNumberFormat="1" applyFont="1" applyFill="1" applyBorder="1" applyAlignment="1">
      <alignment horizontal="center" vertical="center"/>
    </xf>
    <xf numFmtId="4" fontId="36" fillId="2" borderId="15" xfId="1" applyNumberFormat="1" applyFont="1" applyFill="1" applyBorder="1" applyAlignment="1">
      <alignment horizontal="center" vertical="center"/>
    </xf>
    <xf numFmtId="4" fontId="36" fillId="2" borderId="1" xfId="1" applyNumberFormat="1" applyFont="1" applyFill="1" applyBorder="1" applyAlignment="1">
      <alignment horizontal="center" vertical="center"/>
    </xf>
    <xf numFmtId="167" fontId="36" fillId="2" borderId="1" xfId="1" applyNumberFormat="1" applyFont="1" applyFill="1" applyBorder="1" applyAlignment="1">
      <alignment horizontal="center" vertical="center"/>
    </xf>
    <xf numFmtId="167" fontId="36" fillId="2" borderId="22" xfId="1" applyNumberFormat="1" applyFont="1" applyFill="1" applyBorder="1" applyAlignment="1">
      <alignment horizontal="center" vertical="center"/>
    </xf>
    <xf numFmtId="4" fontId="36" fillId="2" borderId="24" xfId="1" applyNumberFormat="1" applyFont="1" applyFill="1" applyBorder="1" applyAlignment="1">
      <alignment horizontal="center" vertical="center"/>
    </xf>
    <xf numFmtId="4" fontId="36" fillId="2" borderId="5" xfId="1" applyNumberFormat="1" applyFont="1" applyFill="1" applyBorder="1" applyAlignment="1">
      <alignment horizontal="center" vertical="center"/>
    </xf>
    <xf numFmtId="4" fontId="3" fillId="2" borderId="15" xfId="1" applyNumberFormat="1" applyFont="1" applyFill="1" applyBorder="1" applyAlignment="1">
      <alignment horizontal="center" vertical="center"/>
    </xf>
    <xf numFmtId="167" fontId="3" fillId="2" borderId="1" xfId="1" applyNumberFormat="1" applyFont="1" applyFill="1" applyBorder="1" applyAlignment="1">
      <alignment horizontal="center" vertical="center"/>
    </xf>
    <xf numFmtId="167" fontId="3" fillId="2" borderId="22" xfId="1" applyNumberFormat="1" applyFont="1" applyFill="1" applyBorder="1" applyAlignment="1">
      <alignment horizontal="center" vertical="center"/>
    </xf>
    <xf numFmtId="167" fontId="3" fillId="2" borderId="15" xfId="1" applyNumberFormat="1" applyFont="1" applyFill="1" applyBorder="1" applyAlignment="1">
      <alignment horizontal="center" vertical="center"/>
    </xf>
    <xf numFmtId="169" fontId="3" fillId="2" borderId="15" xfId="1" applyNumberFormat="1" applyFont="1" applyFill="1" applyBorder="1" applyAlignment="1">
      <alignment horizontal="center" vertical="center"/>
    </xf>
    <xf numFmtId="169" fontId="3" fillId="2" borderId="1" xfId="1" applyNumberFormat="1" applyFont="1" applyFill="1" applyBorder="1" applyAlignment="1">
      <alignment horizontal="center" vertical="center"/>
    </xf>
    <xf numFmtId="166" fontId="3" fillId="2" borderId="15" xfId="1" applyNumberFormat="1" applyFont="1" applyFill="1" applyBorder="1" applyAlignment="1">
      <alignment horizontal="center" vertical="center"/>
    </xf>
    <xf numFmtId="166" fontId="3" fillId="2" borderId="1" xfId="1" applyNumberFormat="1" applyFont="1" applyFill="1" applyBorder="1" applyAlignment="1">
      <alignment horizontal="center" vertical="center"/>
    </xf>
    <xf numFmtId="4" fontId="3" fillId="2" borderId="1" xfId="1" applyNumberFormat="1" applyFont="1" applyFill="1" applyBorder="1" applyAlignment="1">
      <alignment horizontal="center" vertical="center"/>
    </xf>
    <xf numFmtId="2" fontId="3" fillId="2" borderId="1" xfId="1" applyNumberFormat="1" applyFont="1" applyFill="1" applyBorder="1" applyAlignment="1">
      <alignment horizontal="center" vertical="center"/>
    </xf>
    <xf numFmtId="168" fontId="3" fillId="2" borderId="15" xfId="1" applyNumberFormat="1" applyFont="1" applyFill="1" applyBorder="1" applyAlignment="1">
      <alignment horizontal="center" vertical="center"/>
    </xf>
    <xf numFmtId="168" fontId="3" fillId="2" borderId="1" xfId="1" applyNumberFormat="1" applyFont="1" applyFill="1" applyBorder="1" applyAlignment="1">
      <alignment horizontal="center" vertical="center"/>
    </xf>
    <xf numFmtId="4" fontId="3" fillId="2" borderId="16" xfId="1" applyNumberFormat="1" applyFont="1" applyFill="1" applyBorder="1" applyAlignment="1">
      <alignment horizontal="center" vertical="center"/>
    </xf>
    <xf numFmtId="167" fontId="3" fillId="2" borderId="17" xfId="1" applyNumberFormat="1" applyFont="1" applyFill="1" applyBorder="1" applyAlignment="1">
      <alignment horizontal="center" vertical="center"/>
    </xf>
    <xf numFmtId="2" fontId="3" fillId="2" borderId="17" xfId="1" applyNumberFormat="1" applyFont="1" applyFill="1" applyBorder="1" applyAlignment="1">
      <alignment horizontal="center" vertical="center"/>
    </xf>
    <xf numFmtId="167" fontId="3" fillId="2" borderId="23" xfId="1" applyNumberFormat="1" applyFont="1" applyFill="1" applyBorder="1" applyAlignment="1">
      <alignment horizontal="center" vertical="center"/>
    </xf>
    <xf numFmtId="167" fontId="3" fillId="2" borderId="16" xfId="1" applyNumberFormat="1" applyFont="1" applyFill="1" applyBorder="1" applyAlignment="1">
      <alignment horizontal="center" vertical="center"/>
    </xf>
    <xf numFmtId="4" fontId="36" fillId="2" borderId="3" xfId="1" applyNumberFormat="1" applyFont="1" applyFill="1" applyBorder="1" applyAlignment="1">
      <alignment horizontal="center" vertical="center" wrapText="1"/>
    </xf>
    <xf numFmtId="4" fontId="36" fillId="2" borderId="3" xfId="1" applyNumberFormat="1" applyFont="1" applyFill="1" applyBorder="1" applyAlignment="1">
      <alignment horizontal="center" vertical="center"/>
    </xf>
    <xf numFmtId="167" fontId="3" fillId="2" borderId="3" xfId="1" applyNumberFormat="1" applyFont="1" applyFill="1" applyBorder="1" applyAlignment="1">
      <alignment horizontal="center" vertical="center"/>
    </xf>
    <xf numFmtId="167" fontId="3" fillId="2" borderId="18" xfId="1" applyNumberFormat="1" applyFont="1" applyFill="1" applyBorder="1" applyAlignment="1">
      <alignment horizontal="center" vertical="center"/>
    </xf>
    <xf numFmtId="170" fontId="36" fillId="2" borderId="1" xfId="1" applyNumberFormat="1" applyFont="1" applyFill="1" applyBorder="1" applyAlignment="1">
      <alignment horizontal="center" vertical="center" wrapText="1"/>
    </xf>
    <xf numFmtId="170" fontId="36" fillId="2" borderId="1" xfId="1" applyNumberFormat="1" applyFont="1" applyFill="1" applyBorder="1" applyAlignment="1">
      <alignment horizontal="center" vertical="center"/>
    </xf>
    <xf numFmtId="170" fontId="3" fillId="2" borderId="1" xfId="1" applyNumberFormat="1" applyFont="1" applyFill="1" applyBorder="1" applyAlignment="1">
      <alignment horizontal="center" vertical="center"/>
    </xf>
    <xf numFmtId="170" fontId="3" fillId="2" borderId="17" xfId="1" applyNumberFormat="1" applyFont="1" applyFill="1" applyBorder="1" applyAlignment="1">
      <alignment horizontal="center" vertical="center"/>
    </xf>
    <xf numFmtId="0" fontId="41" fillId="2" borderId="0" xfId="1" applyFont="1" applyFill="1"/>
    <xf numFmtId="0" fontId="41" fillId="2" borderId="0" xfId="1" applyFont="1" applyFill="1" applyAlignment="1">
      <alignment horizontal="left"/>
    </xf>
    <xf numFmtId="0" fontId="41" fillId="2" borderId="0" xfId="43" applyFont="1" applyFill="1" applyAlignment="1">
      <alignment horizontal="center" vertical="center" wrapText="1"/>
    </xf>
    <xf numFmtId="0" fontId="41" fillId="2" borderId="0" xfId="43" applyFont="1" applyFill="1" applyAlignment="1">
      <alignment horizontal="left" vertical="center"/>
    </xf>
    <xf numFmtId="0" fontId="41" fillId="2" borderId="0" xfId="42" applyFont="1" applyFill="1" applyBorder="1" applyAlignment="1">
      <alignment horizontal="right" vertical="center"/>
    </xf>
    <xf numFmtId="0" fontId="41" fillId="2" borderId="0" xfId="43" applyFont="1" applyFill="1" applyAlignment="1">
      <alignment horizontal="right" wrapText="1"/>
    </xf>
    <xf numFmtId="0" fontId="40" fillId="0" borderId="0" xfId="1" applyFont="1"/>
    <xf numFmtId="0" fontId="40" fillId="2" borderId="1" xfId="1" applyFont="1" applyFill="1" applyBorder="1" applyAlignment="1">
      <alignment horizontal="center" vertical="center" wrapText="1"/>
    </xf>
    <xf numFmtId="0" fontId="40" fillId="2" borderId="27" xfId="1" applyFont="1" applyFill="1" applyBorder="1" applyAlignment="1">
      <alignment horizontal="center" vertical="center" wrapText="1"/>
    </xf>
    <xf numFmtId="0" fontId="40" fillId="2" borderId="29" xfId="1" applyFont="1" applyFill="1" applyBorder="1" applyAlignment="1">
      <alignment horizontal="center" vertical="center" wrapText="1"/>
    </xf>
    <xf numFmtId="0" fontId="40" fillId="2" borderId="30" xfId="1" applyFont="1" applyFill="1" applyBorder="1" applyAlignment="1">
      <alignment horizontal="center" vertical="center" wrapText="1"/>
    </xf>
    <xf numFmtId="0" fontId="40" fillId="2" borderId="20" xfId="1" applyFont="1" applyFill="1" applyBorder="1" applyAlignment="1">
      <alignment horizontal="center" vertical="center" wrapText="1"/>
    </xf>
    <xf numFmtId="0" fontId="40" fillId="2" borderId="20" xfId="3" applyFont="1" applyFill="1" applyBorder="1" applyAlignment="1">
      <alignment horizontal="center" vertical="center"/>
    </xf>
    <xf numFmtId="0" fontId="40" fillId="2" borderId="1" xfId="1" applyFont="1" applyFill="1" applyBorder="1" applyAlignment="1">
      <alignment horizontal="center" vertical="center" textRotation="90" wrapText="1"/>
    </xf>
    <xf numFmtId="0" fontId="40" fillId="2" borderId="1" xfId="3" applyFont="1" applyFill="1" applyBorder="1" applyAlignment="1">
      <alignment horizontal="center" vertical="center"/>
    </xf>
    <xf numFmtId="0" fontId="40" fillId="2" borderId="1" xfId="3" applyFont="1" applyFill="1" applyBorder="1" applyAlignment="1">
      <alignment horizontal="center" vertical="center" textRotation="90" wrapText="1"/>
    </xf>
    <xf numFmtId="0" fontId="3" fillId="2" borderId="0" xfId="1" applyFont="1" applyFill="1"/>
    <xf numFmtId="0" fontId="4" fillId="2" borderId="0" xfId="1" applyFont="1" applyFill="1"/>
    <xf numFmtId="0" fontId="3" fillId="2" borderId="0" xfId="1" applyFont="1" applyFill="1" applyAlignment="1">
      <alignment horizontal="center" vertical="center"/>
    </xf>
    <xf numFmtId="0" fontId="39" fillId="2" borderId="0" xfId="1" applyFont="1" applyFill="1" applyAlignment="1">
      <alignment horizontal="center" vertical="center" wrapText="1"/>
    </xf>
    <xf numFmtId="0" fontId="5" fillId="2" borderId="0" xfId="1" applyFont="1" applyFill="1" applyBorder="1" applyAlignment="1">
      <alignment horizontal="center"/>
    </xf>
    <xf numFmtId="0" fontId="3" fillId="2" borderId="0" xfId="1" applyFont="1" applyFill="1" applyBorder="1"/>
    <xf numFmtId="0" fontId="33" fillId="2" borderId="0" xfId="1" applyFont="1" applyFill="1" applyAlignment="1">
      <alignment horizontal="center" wrapText="1"/>
    </xf>
    <xf numFmtId="0" fontId="5" fillId="2" borderId="0" xfId="1" applyFont="1" applyFill="1" applyAlignment="1">
      <alignment horizontal="center" wrapText="1"/>
    </xf>
    <xf numFmtId="0" fontId="5" fillId="2" borderId="0" xfId="1" applyFont="1" applyFill="1" applyAlignment="1">
      <alignment wrapText="1"/>
    </xf>
    <xf numFmtId="0" fontId="5" fillId="2" borderId="0" xfId="1" applyFont="1" applyFill="1" applyBorder="1" applyAlignment="1">
      <alignment horizontal="center"/>
    </xf>
    <xf numFmtId="0" fontId="6" fillId="2" borderId="0" xfId="1" applyFont="1" applyFill="1" applyBorder="1" applyAlignment="1">
      <alignment horizontal="center"/>
    </xf>
    <xf numFmtId="0" fontId="5" fillId="2" borderId="0" xfId="1" applyFont="1" applyFill="1" applyBorder="1" applyAlignment="1">
      <alignment horizontal="center" vertical="center"/>
    </xf>
    <xf numFmtId="0" fontId="39" fillId="2" borderId="0" xfId="1" applyFont="1" applyFill="1" applyBorder="1" applyAlignment="1">
      <alignment horizontal="center" vertical="center" wrapText="1"/>
    </xf>
    <xf numFmtId="0" fontId="7" fillId="2" borderId="0" xfId="2" applyFont="1" applyFill="1" applyAlignment="1">
      <alignment horizontal="center" vertical="center"/>
    </xf>
    <xf numFmtId="0" fontId="7" fillId="2" borderId="0" xfId="2" applyFont="1" applyFill="1" applyAlignment="1">
      <alignment horizontal="center" vertical="center"/>
    </xf>
    <xf numFmtId="0" fontId="4" fillId="2" borderId="0" xfId="2" applyFont="1" applyFill="1" applyAlignment="1">
      <alignment horizontal="center" vertical="center"/>
    </xf>
    <xf numFmtId="0" fontId="42" fillId="2" borderId="0" xfId="2" applyFont="1" applyFill="1" applyAlignment="1">
      <alignment horizontal="center" vertical="center" wrapText="1"/>
    </xf>
    <xf numFmtId="0" fontId="5" fillId="2" borderId="0" xfId="3" applyFont="1" applyFill="1" applyAlignment="1">
      <alignment horizontal="center"/>
    </xf>
    <xf numFmtId="0" fontId="9" fillId="2" borderId="0" xfId="2" applyFont="1" applyFill="1" applyAlignment="1">
      <alignment horizontal="center" vertical="center"/>
    </xf>
    <xf numFmtId="0" fontId="10" fillId="2" borderId="0" xfId="2" applyFont="1" applyFill="1" applyAlignment="1">
      <alignment horizontal="center" vertical="center"/>
    </xf>
    <xf numFmtId="0" fontId="40" fillId="2" borderId="28" xfId="1" applyFont="1" applyFill="1" applyBorder="1" applyAlignment="1">
      <alignment horizontal="center" vertical="center" wrapText="1"/>
    </xf>
    <xf numFmtId="0" fontId="40" fillId="2" borderId="21" xfId="1" applyFont="1" applyFill="1" applyBorder="1" applyAlignment="1">
      <alignment horizontal="center" vertical="center" wrapText="1"/>
    </xf>
    <xf numFmtId="0" fontId="40" fillId="2" borderId="0" xfId="1" applyFont="1" applyFill="1"/>
    <xf numFmtId="0" fontId="40" fillId="2" borderId="1" xfId="1" applyFont="1" applyFill="1" applyBorder="1" applyAlignment="1">
      <alignment horizontal="center" vertical="center" wrapText="1"/>
    </xf>
    <xf numFmtId="0" fontId="40" fillId="2" borderId="1" xfId="3" applyFont="1" applyFill="1" applyBorder="1"/>
    <xf numFmtId="0" fontId="40" fillId="2" borderId="3" xfId="1" applyFont="1" applyFill="1" applyBorder="1" applyAlignment="1">
      <alignment horizontal="center" vertical="center" wrapText="1"/>
    </xf>
    <xf numFmtId="0" fontId="40" fillId="2" borderId="19" xfId="1" applyFont="1" applyFill="1" applyBorder="1" applyAlignment="1">
      <alignment horizontal="center" vertical="center" wrapText="1"/>
    </xf>
    <xf numFmtId="0" fontId="40" fillId="2" borderId="5" xfId="1" applyFont="1" applyFill="1" applyBorder="1" applyAlignment="1">
      <alignment horizontal="center" vertical="center" wrapText="1"/>
    </xf>
    <xf numFmtId="0" fontId="40" fillId="2" borderId="22" xfId="1" applyFont="1" applyFill="1" applyBorder="1" applyAlignment="1">
      <alignment horizontal="center" vertical="center" wrapText="1"/>
    </xf>
    <xf numFmtId="0" fontId="40" fillId="2" borderId="3" xfId="3" applyFont="1" applyFill="1" applyBorder="1" applyAlignment="1">
      <alignment horizontal="center" vertical="center" textRotation="90" wrapText="1"/>
    </xf>
    <xf numFmtId="0" fontId="40" fillId="2" borderId="15" xfId="1" applyFont="1" applyFill="1" applyBorder="1" applyAlignment="1">
      <alignment horizontal="center" vertical="center" textRotation="90" wrapText="1"/>
    </xf>
    <xf numFmtId="0" fontId="40" fillId="2" borderId="22" xfId="1" applyFont="1" applyFill="1" applyBorder="1" applyAlignment="1">
      <alignment horizontal="center" vertical="center" textRotation="90" wrapText="1"/>
    </xf>
    <xf numFmtId="0" fontId="40" fillId="2" borderId="15" xfId="1" applyFont="1" applyFill="1" applyBorder="1" applyAlignment="1">
      <alignment horizontal="center" vertical="center" wrapText="1"/>
    </xf>
    <xf numFmtId="0" fontId="40" fillId="2" borderId="3" xfId="1" applyFont="1" applyFill="1" applyBorder="1" applyAlignment="1">
      <alignment horizontal="center" vertical="center" wrapText="1"/>
    </xf>
    <xf numFmtId="0" fontId="40" fillId="2" borderId="22" xfId="1" applyFont="1" applyFill="1" applyBorder="1" applyAlignment="1">
      <alignment horizontal="center" vertical="center" wrapText="1"/>
    </xf>
    <xf numFmtId="0" fontId="40" fillId="2" borderId="5" xfId="1" applyFont="1" applyFill="1" applyBorder="1" applyAlignment="1">
      <alignment horizontal="center" vertical="center" wrapText="1"/>
    </xf>
    <xf numFmtId="49" fontId="34" fillId="2" borderId="15" xfId="2" applyNumberFormat="1" applyFont="1" applyFill="1" applyBorder="1" applyAlignment="1">
      <alignment horizontal="center" vertical="center"/>
    </xf>
    <xf numFmtId="49" fontId="35" fillId="2" borderId="1" xfId="0" applyNumberFormat="1" applyFont="1" applyFill="1" applyBorder="1" applyAlignment="1">
      <alignment horizontal="left" vertical="center" wrapText="1"/>
    </xf>
    <xf numFmtId="49" fontId="34" fillId="2" borderId="3" xfId="2" applyNumberFormat="1" applyFont="1" applyFill="1" applyBorder="1" applyAlignment="1">
      <alignment horizontal="center" vertical="center"/>
    </xf>
    <xf numFmtId="0" fontId="3" fillId="2" borderId="1" xfId="1" applyFont="1" applyFill="1" applyBorder="1" applyAlignment="1">
      <alignment horizontal="center" vertical="center" wrapText="1"/>
    </xf>
    <xf numFmtId="0" fontId="3" fillId="2" borderId="5" xfId="1" applyFont="1" applyFill="1" applyBorder="1" applyAlignment="1">
      <alignment horizontal="center" vertical="center" wrapText="1"/>
    </xf>
    <xf numFmtId="167" fontId="3" fillId="2" borderId="1" xfId="1" applyNumberFormat="1" applyFont="1" applyFill="1" applyBorder="1" applyAlignment="1">
      <alignment horizontal="center" vertical="center" wrapText="1"/>
    </xf>
    <xf numFmtId="167" fontId="39" fillId="2" borderId="22" xfId="1" applyNumberFormat="1" applyFont="1" applyFill="1" applyBorder="1" applyAlignment="1">
      <alignment horizontal="center" vertical="center" wrapText="1"/>
    </xf>
    <xf numFmtId="167" fontId="3" fillId="2" borderId="2" xfId="1" applyNumberFormat="1" applyFont="1" applyFill="1" applyBorder="1" applyAlignment="1">
      <alignment horizontal="center" vertical="center"/>
    </xf>
    <xf numFmtId="49" fontId="36" fillId="2" borderId="1" xfId="0" applyNumberFormat="1" applyFont="1" applyFill="1" applyBorder="1" applyAlignment="1">
      <alignment horizontal="left" vertical="center" wrapText="1"/>
    </xf>
    <xf numFmtId="4" fontId="36" fillId="2" borderId="4" xfId="1" applyNumberFormat="1" applyFont="1" applyFill="1" applyBorder="1" applyAlignment="1">
      <alignment horizontal="center" vertical="center"/>
    </xf>
    <xf numFmtId="4" fontId="36" fillId="2" borderId="26" xfId="1" applyNumberFormat="1" applyFont="1" applyFill="1" applyBorder="1" applyAlignment="1">
      <alignment horizontal="center" vertical="center"/>
    </xf>
    <xf numFmtId="168" fontId="36" fillId="2" borderId="1" xfId="1" applyNumberFormat="1" applyFont="1" applyFill="1" applyBorder="1" applyAlignment="1">
      <alignment horizontal="center" vertical="center"/>
    </xf>
    <xf numFmtId="168" fontId="36" fillId="2" borderId="15" xfId="1" applyNumberFormat="1" applyFont="1" applyFill="1" applyBorder="1" applyAlignment="1">
      <alignment horizontal="center" vertical="center"/>
    </xf>
    <xf numFmtId="167" fontId="36" fillId="2" borderId="3" xfId="1" applyNumberFormat="1" applyFont="1" applyFill="1" applyBorder="1" applyAlignment="1">
      <alignment horizontal="center" vertical="center"/>
    </xf>
    <xf numFmtId="49" fontId="38" fillId="2" borderId="1" xfId="0" applyNumberFormat="1" applyFont="1" applyFill="1" applyBorder="1" applyAlignment="1">
      <alignment horizontal="left" wrapText="1"/>
    </xf>
    <xf numFmtId="4" fontId="3" fillId="2" borderId="3" xfId="1" applyNumberFormat="1" applyFont="1" applyFill="1" applyBorder="1" applyAlignment="1">
      <alignment horizontal="center" vertical="center"/>
    </xf>
    <xf numFmtId="4" fontId="3" fillId="2" borderId="22" xfId="1" applyNumberFormat="1" applyFont="1" applyFill="1" applyBorder="1" applyAlignment="1">
      <alignment horizontal="center" vertical="center"/>
    </xf>
    <xf numFmtId="0" fontId="35" fillId="2" borderId="1" xfId="0" applyNumberFormat="1" applyFont="1" applyFill="1" applyBorder="1" applyAlignment="1">
      <alignment horizontal="left" vertical="center" wrapText="1"/>
    </xf>
    <xf numFmtId="0" fontId="34" fillId="2" borderId="3" xfId="2" applyNumberFormat="1" applyFont="1" applyFill="1" applyBorder="1" applyAlignment="1">
      <alignment horizontal="center" vertical="center"/>
    </xf>
    <xf numFmtId="0" fontId="38" fillId="2" borderId="1" xfId="580" applyFont="1" applyFill="1" applyBorder="1" applyAlignment="1">
      <alignment horizontal="left" vertical="center" wrapText="1"/>
    </xf>
    <xf numFmtId="167" fontId="36" fillId="2" borderId="15" xfId="1" applyNumberFormat="1" applyFont="1" applyFill="1" applyBorder="1" applyAlignment="1">
      <alignment horizontal="center" vertical="center"/>
    </xf>
    <xf numFmtId="0" fontId="3" fillId="2" borderId="17" xfId="1" applyFont="1" applyFill="1" applyBorder="1" applyAlignment="1">
      <alignment horizontal="center" vertical="center" wrapText="1"/>
    </xf>
    <xf numFmtId="0" fontId="3" fillId="2" borderId="25" xfId="1" applyFont="1" applyFill="1" applyBorder="1" applyAlignment="1">
      <alignment horizontal="center" vertical="center" wrapText="1"/>
    </xf>
    <xf numFmtId="167" fontId="39" fillId="2" borderId="23" xfId="1" applyNumberFormat="1" applyFont="1" applyFill="1" applyBorder="1" applyAlignment="1">
      <alignment horizontal="center" vertical="center" wrapText="1"/>
    </xf>
    <xf numFmtId="0" fontId="3" fillId="2" borderId="0" xfId="4" applyFont="1" applyFill="1" applyAlignment="1">
      <alignment horizontal="left" vertical="center" wrapText="1"/>
    </xf>
    <xf numFmtId="0" fontId="3" fillId="2" borderId="0" xfId="1" applyFont="1" applyFill="1" applyAlignment="1">
      <alignment horizontal="right"/>
    </xf>
  </cellXfs>
  <cellStyles count="581">
    <cellStyle name="20% - Акцент1 2" xfId="5"/>
    <cellStyle name="20% - Акцент2 2" xfId="6"/>
    <cellStyle name="20% - Акцент3 2" xfId="7"/>
    <cellStyle name="20% - Акцент4 2" xfId="8"/>
    <cellStyle name="20% - Акцент5 2" xfId="9"/>
    <cellStyle name="20% - Акцент6 2" xfId="10"/>
    <cellStyle name="40% - Акцент1 2" xfId="11"/>
    <cellStyle name="40% - Акцент2 2" xfId="12"/>
    <cellStyle name="40% - Акцент3 2" xfId="13"/>
    <cellStyle name="40% - Акцент4 2" xfId="14"/>
    <cellStyle name="40% - Акцент5 2" xfId="15"/>
    <cellStyle name="40% - Акцент6 2" xfId="16"/>
    <cellStyle name="60% - Акцент1 2" xfId="17"/>
    <cellStyle name="60% - Акцент2 2" xfId="18"/>
    <cellStyle name="60% - Акцент3 2" xfId="19"/>
    <cellStyle name="60% - Акцент4 2" xfId="20"/>
    <cellStyle name="60% - Акцент5 2" xfId="21"/>
    <cellStyle name="60% - Акцент6 2" xfId="22"/>
    <cellStyle name="Normal 2" xfId="23"/>
    <cellStyle name="Акцент1 2" xfId="24"/>
    <cellStyle name="Акцент2 2" xfId="25"/>
    <cellStyle name="Акцент3 2" xfId="26"/>
    <cellStyle name="Акцент4 2" xfId="27"/>
    <cellStyle name="Акцент5 2" xfId="28"/>
    <cellStyle name="Акцент6 2" xfId="29"/>
    <cellStyle name="Ввод  2" xfId="30"/>
    <cellStyle name="Вывод 2" xfId="31"/>
    <cellStyle name="Вычисление 2" xfId="32"/>
    <cellStyle name="Заголовок 1 2" xfId="33"/>
    <cellStyle name="Заголовок 2 2" xfId="34"/>
    <cellStyle name="Заголовок 3 2" xfId="35"/>
    <cellStyle name="Заголовок 4 2" xfId="36"/>
    <cellStyle name="Итог 2" xfId="37"/>
    <cellStyle name="Контрольная ячейка 2" xfId="38"/>
    <cellStyle name="Название 2" xfId="39"/>
    <cellStyle name="Нейтральный 2" xfId="40"/>
    <cellStyle name="Обычный" xfId="0" builtinId="0"/>
    <cellStyle name="Обычный 10" xfId="4"/>
    <cellStyle name="Обычный 12 2" xfId="41"/>
    <cellStyle name="Обычный 2" xfId="3"/>
    <cellStyle name="Обычный 2 26 2" xfId="42"/>
    <cellStyle name="Обычный 3" xfId="1"/>
    <cellStyle name="Обычный 3 2" xfId="43"/>
    <cellStyle name="Обычный 3 2 2 2" xfId="44"/>
    <cellStyle name="Обычный 3 21" xfId="45"/>
    <cellStyle name="Обычный 4" xfId="46"/>
    <cellStyle name="Обычный 4 2" xfId="47"/>
    <cellStyle name="Обычный 5" xfId="48"/>
    <cellStyle name="Обычный 6" xfId="49"/>
    <cellStyle name="Обычный 6 10" xfId="50"/>
    <cellStyle name="Обычный 6 11" xfId="51"/>
    <cellStyle name="Обычный 6 2" xfId="52"/>
    <cellStyle name="Обычный 6 2 10" xfId="53"/>
    <cellStyle name="Обычный 6 2 11" xfId="54"/>
    <cellStyle name="Обычный 6 2 12" xfId="55"/>
    <cellStyle name="Обычный 6 2 2" xfId="56"/>
    <cellStyle name="Обычный 6 2 2 10" xfId="57"/>
    <cellStyle name="Обычный 6 2 2 11" xfId="58"/>
    <cellStyle name="Обычный 6 2 2 2" xfId="59"/>
    <cellStyle name="Обычный 6 2 2 2 2" xfId="60"/>
    <cellStyle name="Обычный 6 2 2 2 2 2" xfId="61"/>
    <cellStyle name="Обычный 6 2 2 2 2 2 2" xfId="62"/>
    <cellStyle name="Обычный 6 2 2 2 2 2 2 2" xfId="63"/>
    <cellStyle name="Обычный 6 2 2 2 2 2 2 3" xfId="64"/>
    <cellStyle name="Обычный 6 2 2 2 2 2 3" xfId="65"/>
    <cellStyle name="Обычный 6 2 2 2 2 2 3 2" xfId="66"/>
    <cellStyle name="Обычный 6 2 2 2 2 2 3 3" xfId="67"/>
    <cellStyle name="Обычный 6 2 2 2 2 2 4" xfId="68"/>
    <cellStyle name="Обычный 6 2 2 2 2 2 5" xfId="69"/>
    <cellStyle name="Обычный 6 2 2 2 2 3" xfId="70"/>
    <cellStyle name="Обычный 6 2 2 2 2 3 2" xfId="71"/>
    <cellStyle name="Обычный 6 2 2 2 2 3 3" xfId="72"/>
    <cellStyle name="Обычный 6 2 2 2 2 4" xfId="73"/>
    <cellStyle name="Обычный 6 2 2 2 2 4 2" xfId="74"/>
    <cellStyle name="Обычный 6 2 2 2 2 4 3" xfId="75"/>
    <cellStyle name="Обычный 6 2 2 2 2 5" xfId="76"/>
    <cellStyle name="Обычный 6 2 2 2 2 6" xfId="77"/>
    <cellStyle name="Обычный 6 2 2 2 3" xfId="78"/>
    <cellStyle name="Обычный 6 2 2 2 3 2" xfId="79"/>
    <cellStyle name="Обычный 6 2 2 2 3 2 2" xfId="80"/>
    <cellStyle name="Обычный 6 2 2 2 3 2 3" xfId="81"/>
    <cellStyle name="Обычный 6 2 2 2 3 3" xfId="82"/>
    <cellStyle name="Обычный 6 2 2 2 3 3 2" xfId="83"/>
    <cellStyle name="Обычный 6 2 2 2 3 3 3" xfId="84"/>
    <cellStyle name="Обычный 6 2 2 2 3 4" xfId="85"/>
    <cellStyle name="Обычный 6 2 2 2 3 5" xfId="86"/>
    <cellStyle name="Обычный 6 2 2 2 4" xfId="87"/>
    <cellStyle name="Обычный 6 2 2 2 4 2" xfId="88"/>
    <cellStyle name="Обычный 6 2 2 2 4 3" xfId="89"/>
    <cellStyle name="Обычный 6 2 2 2 5" xfId="90"/>
    <cellStyle name="Обычный 6 2 2 2 5 2" xfId="91"/>
    <cellStyle name="Обычный 6 2 2 2 5 3" xfId="92"/>
    <cellStyle name="Обычный 6 2 2 2 6" xfId="93"/>
    <cellStyle name="Обычный 6 2 2 2 7" xfId="94"/>
    <cellStyle name="Обычный 6 2 2 3" xfId="95"/>
    <cellStyle name="Обычный 6 2 2 3 2" xfId="96"/>
    <cellStyle name="Обычный 6 2 2 3 2 2" xfId="97"/>
    <cellStyle name="Обычный 6 2 2 3 2 2 2" xfId="98"/>
    <cellStyle name="Обычный 6 2 2 3 2 2 3" xfId="99"/>
    <cellStyle name="Обычный 6 2 2 3 2 3" xfId="100"/>
    <cellStyle name="Обычный 6 2 2 3 2 3 2" xfId="101"/>
    <cellStyle name="Обычный 6 2 2 3 2 3 3" xfId="102"/>
    <cellStyle name="Обычный 6 2 2 3 2 4" xfId="103"/>
    <cellStyle name="Обычный 6 2 2 3 2 5" xfId="104"/>
    <cellStyle name="Обычный 6 2 2 3 3" xfId="105"/>
    <cellStyle name="Обычный 6 2 2 3 3 2" xfId="106"/>
    <cellStyle name="Обычный 6 2 2 3 3 3" xfId="107"/>
    <cellStyle name="Обычный 6 2 2 3 4" xfId="108"/>
    <cellStyle name="Обычный 6 2 2 3 4 2" xfId="109"/>
    <cellStyle name="Обычный 6 2 2 3 4 3" xfId="110"/>
    <cellStyle name="Обычный 6 2 2 3 5" xfId="111"/>
    <cellStyle name="Обычный 6 2 2 3 6" xfId="112"/>
    <cellStyle name="Обычный 6 2 2 4" xfId="113"/>
    <cellStyle name="Обычный 6 2 2 4 2" xfId="114"/>
    <cellStyle name="Обычный 6 2 2 4 2 2" xfId="115"/>
    <cellStyle name="Обычный 6 2 2 4 2 2 2" xfId="116"/>
    <cellStyle name="Обычный 6 2 2 4 2 2 3" xfId="117"/>
    <cellStyle name="Обычный 6 2 2 4 2 3" xfId="118"/>
    <cellStyle name="Обычный 6 2 2 4 2 3 2" xfId="119"/>
    <cellStyle name="Обычный 6 2 2 4 2 3 3" xfId="120"/>
    <cellStyle name="Обычный 6 2 2 4 2 4" xfId="121"/>
    <cellStyle name="Обычный 6 2 2 4 2 5" xfId="122"/>
    <cellStyle name="Обычный 6 2 2 4 3" xfId="123"/>
    <cellStyle name="Обычный 6 2 2 4 3 2" xfId="124"/>
    <cellStyle name="Обычный 6 2 2 4 3 3" xfId="125"/>
    <cellStyle name="Обычный 6 2 2 4 4" xfId="126"/>
    <cellStyle name="Обычный 6 2 2 4 4 2" xfId="127"/>
    <cellStyle name="Обычный 6 2 2 4 4 3" xfId="128"/>
    <cellStyle name="Обычный 6 2 2 4 5" xfId="129"/>
    <cellStyle name="Обычный 6 2 2 4 6" xfId="130"/>
    <cellStyle name="Обычный 6 2 2 5" xfId="131"/>
    <cellStyle name="Обычный 6 2 2 5 2" xfId="132"/>
    <cellStyle name="Обычный 6 2 2 5 2 2" xfId="133"/>
    <cellStyle name="Обычный 6 2 2 5 2 3" xfId="134"/>
    <cellStyle name="Обычный 6 2 2 5 3" xfId="135"/>
    <cellStyle name="Обычный 6 2 2 5 3 2" xfId="136"/>
    <cellStyle name="Обычный 6 2 2 5 3 3" xfId="137"/>
    <cellStyle name="Обычный 6 2 2 5 4" xfId="138"/>
    <cellStyle name="Обычный 6 2 2 5 5" xfId="139"/>
    <cellStyle name="Обычный 6 2 2 6" xfId="140"/>
    <cellStyle name="Обычный 6 2 2 6 2" xfId="141"/>
    <cellStyle name="Обычный 6 2 2 6 3" xfId="142"/>
    <cellStyle name="Обычный 6 2 2 7" xfId="143"/>
    <cellStyle name="Обычный 6 2 2 7 2" xfId="144"/>
    <cellStyle name="Обычный 6 2 2 7 3" xfId="145"/>
    <cellStyle name="Обычный 6 2 2 8" xfId="146"/>
    <cellStyle name="Обычный 6 2 2 8 2" xfId="147"/>
    <cellStyle name="Обычный 6 2 2 8 3" xfId="148"/>
    <cellStyle name="Обычный 6 2 2 9" xfId="149"/>
    <cellStyle name="Обычный 6 2 3" xfId="150"/>
    <cellStyle name="Обычный 6 2 3 10" xfId="151"/>
    <cellStyle name="Обычный 6 2 3 11" xfId="152"/>
    <cellStyle name="Обычный 6 2 3 2" xfId="153"/>
    <cellStyle name="Обычный 6 2 3 2 2" xfId="154"/>
    <cellStyle name="Обычный 6 2 3 2 2 2" xfId="155"/>
    <cellStyle name="Обычный 6 2 3 2 2 2 2" xfId="156"/>
    <cellStyle name="Обычный 6 2 3 2 2 2 2 2" xfId="157"/>
    <cellStyle name="Обычный 6 2 3 2 2 2 2 3" xfId="158"/>
    <cellStyle name="Обычный 6 2 3 2 2 2 3" xfId="159"/>
    <cellStyle name="Обычный 6 2 3 2 2 2 3 2" xfId="160"/>
    <cellStyle name="Обычный 6 2 3 2 2 2 3 3" xfId="161"/>
    <cellStyle name="Обычный 6 2 3 2 2 2 4" xfId="162"/>
    <cellStyle name="Обычный 6 2 3 2 2 2 5" xfId="163"/>
    <cellStyle name="Обычный 6 2 3 2 2 3" xfId="164"/>
    <cellStyle name="Обычный 6 2 3 2 2 3 2" xfId="165"/>
    <cellStyle name="Обычный 6 2 3 2 2 3 3" xfId="166"/>
    <cellStyle name="Обычный 6 2 3 2 2 4" xfId="167"/>
    <cellStyle name="Обычный 6 2 3 2 2 4 2" xfId="168"/>
    <cellStyle name="Обычный 6 2 3 2 2 4 3" xfId="169"/>
    <cellStyle name="Обычный 6 2 3 2 2 5" xfId="170"/>
    <cellStyle name="Обычный 6 2 3 2 2 6" xfId="171"/>
    <cellStyle name="Обычный 6 2 3 2 3" xfId="172"/>
    <cellStyle name="Обычный 6 2 3 2 3 2" xfId="173"/>
    <cellStyle name="Обычный 6 2 3 2 3 2 2" xfId="174"/>
    <cellStyle name="Обычный 6 2 3 2 3 2 3" xfId="175"/>
    <cellStyle name="Обычный 6 2 3 2 3 3" xfId="176"/>
    <cellStyle name="Обычный 6 2 3 2 3 3 2" xfId="177"/>
    <cellStyle name="Обычный 6 2 3 2 3 3 3" xfId="178"/>
    <cellStyle name="Обычный 6 2 3 2 3 4" xfId="179"/>
    <cellStyle name="Обычный 6 2 3 2 3 5" xfId="180"/>
    <cellStyle name="Обычный 6 2 3 2 4" xfId="181"/>
    <cellStyle name="Обычный 6 2 3 2 4 2" xfId="182"/>
    <cellStyle name="Обычный 6 2 3 2 4 3" xfId="183"/>
    <cellStyle name="Обычный 6 2 3 2 5" xfId="184"/>
    <cellStyle name="Обычный 6 2 3 2 5 2" xfId="185"/>
    <cellStyle name="Обычный 6 2 3 2 5 3" xfId="186"/>
    <cellStyle name="Обычный 6 2 3 2 6" xfId="187"/>
    <cellStyle name="Обычный 6 2 3 2 7" xfId="188"/>
    <cellStyle name="Обычный 6 2 3 3" xfId="189"/>
    <cellStyle name="Обычный 6 2 3 3 2" xfId="190"/>
    <cellStyle name="Обычный 6 2 3 3 2 2" xfId="191"/>
    <cellStyle name="Обычный 6 2 3 3 2 2 2" xfId="192"/>
    <cellStyle name="Обычный 6 2 3 3 2 2 3" xfId="193"/>
    <cellStyle name="Обычный 6 2 3 3 2 3" xfId="194"/>
    <cellStyle name="Обычный 6 2 3 3 2 3 2" xfId="195"/>
    <cellStyle name="Обычный 6 2 3 3 2 3 3" xfId="196"/>
    <cellStyle name="Обычный 6 2 3 3 2 4" xfId="197"/>
    <cellStyle name="Обычный 6 2 3 3 2 5" xfId="198"/>
    <cellStyle name="Обычный 6 2 3 3 3" xfId="199"/>
    <cellStyle name="Обычный 6 2 3 3 3 2" xfId="200"/>
    <cellStyle name="Обычный 6 2 3 3 3 3" xfId="201"/>
    <cellStyle name="Обычный 6 2 3 3 4" xfId="202"/>
    <cellStyle name="Обычный 6 2 3 3 4 2" xfId="203"/>
    <cellStyle name="Обычный 6 2 3 3 4 3" xfId="204"/>
    <cellStyle name="Обычный 6 2 3 3 5" xfId="205"/>
    <cellStyle name="Обычный 6 2 3 3 6" xfId="206"/>
    <cellStyle name="Обычный 6 2 3 4" xfId="207"/>
    <cellStyle name="Обычный 6 2 3 4 2" xfId="208"/>
    <cellStyle name="Обычный 6 2 3 4 2 2" xfId="209"/>
    <cellStyle name="Обычный 6 2 3 4 2 2 2" xfId="210"/>
    <cellStyle name="Обычный 6 2 3 4 2 2 3" xfId="211"/>
    <cellStyle name="Обычный 6 2 3 4 2 3" xfId="212"/>
    <cellStyle name="Обычный 6 2 3 4 2 3 2" xfId="213"/>
    <cellStyle name="Обычный 6 2 3 4 2 3 3" xfId="214"/>
    <cellStyle name="Обычный 6 2 3 4 2 4" xfId="215"/>
    <cellStyle name="Обычный 6 2 3 4 2 5" xfId="216"/>
    <cellStyle name="Обычный 6 2 3 4 3" xfId="217"/>
    <cellStyle name="Обычный 6 2 3 4 3 2" xfId="218"/>
    <cellStyle name="Обычный 6 2 3 4 3 3" xfId="219"/>
    <cellStyle name="Обычный 6 2 3 4 4" xfId="220"/>
    <cellStyle name="Обычный 6 2 3 4 4 2" xfId="221"/>
    <cellStyle name="Обычный 6 2 3 4 4 3" xfId="222"/>
    <cellStyle name="Обычный 6 2 3 4 5" xfId="223"/>
    <cellStyle name="Обычный 6 2 3 4 6" xfId="224"/>
    <cellStyle name="Обычный 6 2 3 5" xfId="225"/>
    <cellStyle name="Обычный 6 2 3 5 2" xfId="226"/>
    <cellStyle name="Обычный 6 2 3 5 2 2" xfId="227"/>
    <cellStyle name="Обычный 6 2 3 5 2 3" xfId="228"/>
    <cellStyle name="Обычный 6 2 3 5 3" xfId="229"/>
    <cellStyle name="Обычный 6 2 3 5 3 2" xfId="230"/>
    <cellStyle name="Обычный 6 2 3 5 3 3" xfId="231"/>
    <cellStyle name="Обычный 6 2 3 5 4" xfId="232"/>
    <cellStyle name="Обычный 6 2 3 5 5" xfId="233"/>
    <cellStyle name="Обычный 6 2 3 6" xfId="234"/>
    <cellStyle name="Обычный 6 2 3 6 2" xfId="235"/>
    <cellStyle name="Обычный 6 2 3 6 3" xfId="236"/>
    <cellStyle name="Обычный 6 2 3 7" xfId="237"/>
    <cellStyle name="Обычный 6 2 3 7 2" xfId="238"/>
    <cellStyle name="Обычный 6 2 3 7 3" xfId="239"/>
    <cellStyle name="Обычный 6 2 3 8" xfId="240"/>
    <cellStyle name="Обычный 6 2 3 8 2" xfId="241"/>
    <cellStyle name="Обычный 6 2 3 8 3" xfId="242"/>
    <cellStyle name="Обычный 6 2 3 9" xfId="243"/>
    <cellStyle name="Обычный 6 2 4" xfId="244"/>
    <cellStyle name="Обычный 6 2 4 2" xfId="245"/>
    <cellStyle name="Обычный 6 2 4 2 2" xfId="246"/>
    <cellStyle name="Обычный 6 2 4 2 2 2" xfId="247"/>
    <cellStyle name="Обычный 6 2 4 2 2 3" xfId="248"/>
    <cellStyle name="Обычный 6 2 4 2 3" xfId="249"/>
    <cellStyle name="Обычный 6 2 4 2 3 2" xfId="250"/>
    <cellStyle name="Обычный 6 2 4 2 3 3" xfId="251"/>
    <cellStyle name="Обычный 6 2 4 2 4" xfId="252"/>
    <cellStyle name="Обычный 6 2 4 2 5" xfId="253"/>
    <cellStyle name="Обычный 6 2 4 3" xfId="254"/>
    <cellStyle name="Обычный 6 2 4 3 2" xfId="255"/>
    <cellStyle name="Обычный 6 2 4 3 3" xfId="256"/>
    <cellStyle name="Обычный 6 2 4 4" xfId="257"/>
    <cellStyle name="Обычный 6 2 4 4 2" xfId="258"/>
    <cellStyle name="Обычный 6 2 4 4 3" xfId="259"/>
    <cellStyle name="Обычный 6 2 4 5" xfId="260"/>
    <cellStyle name="Обычный 6 2 4 6" xfId="261"/>
    <cellStyle name="Обычный 6 2 5" xfId="262"/>
    <cellStyle name="Обычный 6 2 5 2" xfId="263"/>
    <cellStyle name="Обычный 6 2 5 2 2" xfId="264"/>
    <cellStyle name="Обычный 6 2 5 2 2 2" xfId="265"/>
    <cellStyle name="Обычный 6 2 5 2 2 3" xfId="266"/>
    <cellStyle name="Обычный 6 2 5 2 3" xfId="267"/>
    <cellStyle name="Обычный 6 2 5 2 3 2" xfId="268"/>
    <cellStyle name="Обычный 6 2 5 2 3 3" xfId="269"/>
    <cellStyle name="Обычный 6 2 5 2 4" xfId="270"/>
    <cellStyle name="Обычный 6 2 5 2 5" xfId="271"/>
    <cellStyle name="Обычный 6 2 5 3" xfId="272"/>
    <cellStyle name="Обычный 6 2 5 3 2" xfId="273"/>
    <cellStyle name="Обычный 6 2 5 3 3" xfId="274"/>
    <cellStyle name="Обычный 6 2 5 4" xfId="275"/>
    <cellStyle name="Обычный 6 2 5 4 2" xfId="276"/>
    <cellStyle name="Обычный 6 2 5 4 3" xfId="277"/>
    <cellStyle name="Обычный 6 2 5 5" xfId="278"/>
    <cellStyle name="Обычный 6 2 5 6" xfId="279"/>
    <cellStyle name="Обычный 6 2 6" xfId="280"/>
    <cellStyle name="Обычный 6 2 6 2" xfId="281"/>
    <cellStyle name="Обычный 6 2 6 2 2" xfId="282"/>
    <cellStyle name="Обычный 6 2 6 2 3" xfId="283"/>
    <cellStyle name="Обычный 6 2 6 3" xfId="284"/>
    <cellStyle name="Обычный 6 2 6 3 2" xfId="285"/>
    <cellStyle name="Обычный 6 2 6 3 3" xfId="286"/>
    <cellStyle name="Обычный 6 2 6 4" xfId="287"/>
    <cellStyle name="Обычный 6 2 6 5" xfId="288"/>
    <cellStyle name="Обычный 6 2 7" xfId="289"/>
    <cellStyle name="Обычный 6 2 7 2" xfId="290"/>
    <cellStyle name="Обычный 6 2 7 3" xfId="291"/>
    <cellStyle name="Обычный 6 2 8" xfId="292"/>
    <cellStyle name="Обычный 6 2 8 2" xfId="293"/>
    <cellStyle name="Обычный 6 2 8 3" xfId="294"/>
    <cellStyle name="Обычный 6 2 9" xfId="295"/>
    <cellStyle name="Обычный 6 2 9 2" xfId="296"/>
    <cellStyle name="Обычный 6 2 9 3" xfId="297"/>
    <cellStyle name="Обычный 6 3" xfId="298"/>
    <cellStyle name="Обычный 6 3 2" xfId="299"/>
    <cellStyle name="Обычный 6 3 2 2" xfId="300"/>
    <cellStyle name="Обычный 6 3 2 2 2" xfId="301"/>
    <cellStyle name="Обычный 6 3 2 2 3" xfId="302"/>
    <cellStyle name="Обычный 6 3 2 3" xfId="303"/>
    <cellStyle name="Обычный 6 3 2 3 2" xfId="304"/>
    <cellStyle name="Обычный 6 3 2 3 3" xfId="305"/>
    <cellStyle name="Обычный 6 3 2 4" xfId="306"/>
    <cellStyle name="Обычный 6 3 2 5" xfId="307"/>
    <cellStyle name="Обычный 6 3 3" xfId="308"/>
    <cellStyle name="Обычный 6 3 3 2" xfId="309"/>
    <cellStyle name="Обычный 6 3 3 3" xfId="310"/>
    <cellStyle name="Обычный 6 3 4" xfId="311"/>
    <cellStyle name="Обычный 6 3 4 2" xfId="312"/>
    <cellStyle name="Обычный 6 3 4 3" xfId="313"/>
    <cellStyle name="Обычный 6 3 5" xfId="314"/>
    <cellStyle name="Обычный 6 3 6" xfId="315"/>
    <cellStyle name="Обычный 6 4" xfId="316"/>
    <cellStyle name="Обычный 6 4 2" xfId="317"/>
    <cellStyle name="Обычный 6 4 2 2" xfId="318"/>
    <cellStyle name="Обычный 6 4 2 2 2" xfId="319"/>
    <cellStyle name="Обычный 6 4 2 2 3" xfId="320"/>
    <cellStyle name="Обычный 6 4 2 3" xfId="321"/>
    <cellStyle name="Обычный 6 4 2 3 2" xfId="322"/>
    <cellStyle name="Обычный 6 4 2 3 3" xfId="323"/>
    <cellStyle name="Обычный 6 4 2 4" xfId="324"/>
    <cellStyle name="Обычный 6 4 2 5" xfId="325"/>
    <cellStyle name="Обычный 6 4 3" xfId="326"/>
    <cellStyle name="Обычный 6 4 3 2" xfId="327"/>
    <cellStyle name="Обычный 6 4 3 3" xfId="328"/>
    <cellStyle name="Обычный 6 4 4" xfId="329"/>
    <cellStyle name="Обычный 6 4 4 2" xfId="330"/>
    <cellStyle name="Обычный 6 4 4 3" xfId="331"/>
    <cellStyle name="Обычный 6 4 5" xfId="332"/>
    <cellStyle name="Обычный 6 4 6" xfId="333"/>
    <cellStyle name="Обычный 6 5" xfId="334"/>
    <cellStyle name="Обычный 6 5 2" xfId="335"/>
    <cellStyle name="Обычный 6 5 2 2" xfId="336"/>
    <cellStyle name="Обычный 6 5 2 3" xfId="337"/>
    <cellStyle name="Обычный 6 5 3" xfId="338"/>
    <cellStyle name="Обычный 6 5 3 2" xfId="339"/>
    <cellStyle name="Обычный 6 5 3 3" xfId="340"/>
    <cellStyle name="Обычный 6 5 4" xfId="341"/>
    <cellStyle name="Обычный 6 5 5" xfId="342"/>
    <cellStyle name="Обычный 6 6" xfId="343"/>
    <cellStyle name="Обычный 6 6 2" xfId="344"/>
    <cellStyle name="Обычный 6 6 3" xfId="345"/>
    <cellStyle name="Обычный 6 7" xfId="346"/>
    <cellStyle name="Обычный 6 7 2" xfId="347"/>
    <cellStyle name="Обычный 6 7 3" xfId="348"/>
    <cellStyle name="Обычный 6 8" xfId="349"/>
    <cellStyle name="Обычный 6 8 2" xfId="350"/>
    <cellStyle name="Обычный 6 8 3" xfId="351"/>
    <cellStyle name="Обычный 6 9" xfId="352"/>
    <cellStyle name="Обычный 7" xfId="2"/>
    <cellStyle name="Обычный 7 2" xfId="353"/>
    <cellStyle name="Обычный 7 2 10" xfId="354"/>
    <cellStyle name="Обычный 7 2 2" xfId="355"/>
    <cellStyle name="Обычный 7 2 2 2" xfId="356"/>
    <cellStyle name="Обычный 7 2 2 2 2" xfId="357"/>
    <cellStyle name="Обычный 7 2 2 2 2 2" xfId="358"/>
    <cellStyle name="Обычный 7 2 2 2 2 3" xfId="359"/>
    <cellStyle name="Обычный 7 2 2 2 3" xfId="360"/>
    <cellStyle name="Обычный 7 2 2 2 3 2" xfId="361"/>
    <cellStyle name="Обычный 7 2 2 2 3 3" xfId="362"/>
    <cellStyle name="Обычный 7 2 2 2 4" xfId="363"/>
    <cellStyle name="Обычный 7 2 2 2 5" xfId="364"/>
    <cellStyle name="Обычный 7 2 2 3" xfId="365"/>
    <cellStyle name="Обычный 7 2 2 3 2" xfId="366"/>
    <cellStyle name="Обычный 7 2 2 3 3" xfId="367"/>
    <cellStyle name="Обычный 7 2 2 4" xfId="368"/>
    <cellStyle name="Обычный 7 2 2 4 2" xfId="369"/>
    <cellStyle name="Обычный 7 2 2 4 3" xfId="370"/>
    <cellStyle name="Обычный 7 2 2 5" xfId="371"/>
    <cellStyle name="Обычный 7 2 2 6" xfId="372"/>
    <cellStyle name="Обычный 7 2 3" xfId="373"/>
    <cellStyle name="Обычный 7 2 3 2" xfId="374"/>
    <cellStyle name="Обычный 7 2 3 2 2" xfId="375"/>
    <cellStyle name="Обычный 7 2 3 2 2 2" xfId="376"/>
    <cellStyle name="Обычный 7 2 3 2 2 3" xfId="377"/>
    <cellStyle name="Обычный 7 2 3 2 3" xfId="378"/>
    <cellStyle name="Обычный 7 2 3 2 3 2" xfId="379"/>
    <cellStyle name="Обычный 7 2 3 2 3 3" xfId="380"/>
    <cellStyle name="Обычный 7 2 3 2 4" xfId="381"/>
    <cellStyle name="Обычный 7 2 3 2 5" xfId="382"/>
    <cellStyle name="Обычный 7 2 3 3" xfId="383"/>
    <cellStyle name="Обычный 7 2 3 3 2" xfId="384"/>
    <cellStyle name="Обычный 7 2 3 3 3" xfId="385"/>
    <cellStyle name="Обычный 7 2 3 4" xfId="386"/>
    <cellStyle name="Обычный 7 2 3 4 2" xfId="387"/>
    <cellStyle name="Обычный 7 2 3 4 3" xfId="388"/>
    <cellStyle name="Обычный 7 2 3 5" xfId="389"/>
    <cellStyle name="Обычный 7 2 3 6" xfId="390"/>
    <cellStyle name="Обычный 7 2 4" xfId="391"/>
    <cellStyle name="Обычный 7 2 4 2" xfId="392"/>
    <cellStyle name="Обычный 7 2 4 2 2" xfId="393"/>
    <cellStyle name="Обычный 7 2 4 2 3" xfId="394"/>
    <cellStyle name="Обычный 7 2 4 3" xfId="395"/>
    <cellStyle name="Обычный 7 2 4 3 2" xfId="396"/>
    <cellStyle name="Обычный 7 2 4 3 3" xfId="397"/>
    <cellStyle name="Обычный 7 2 4 4" xfId="398"/>
    <cellStyle name="Обычный 7 2 4 5" xfId="399"/>
    <cellStyle name="Обычный 7 2 5" xfId="400"/>
    <cellStyle name="Обычный 7 2 5 2" xfId="401"/>
    <cellStyle name="Обычный 7 2 5 3" xfId="402"/>
    <cellStyle name="Обычный 7 2 6" xfId="403"/>
    <cellStyle name="Обычный 7 2 6 2" xfId="404"/>
    <cellStyle name="Обычный 7 2 6 3" xfId="405"/>
    <cellStyle name="Обычный 7 2 7" xfId="406"/>
    <cellStyle name="Обычный 7 2 7 2" xfId="407"/>
    <cellStyle name="Обычный 7 2 7 3" xfId="408"/>
    <cellStyle name="Обычный 7 2 8" xfId="409"/>
    <cellStyle name="Обычный 7 2 9" xfId="410"/>
    <cellStyle name="Обычный 8" xfId="411"/>
    <cellStyle name="Обычный 9" xfId="412"/>
    <cellStyle name="Обычный 9 2" xfId="413"/>
    <cellStyle name="Обычный 9 2 2" xfId="414"/>
    <cellStyle name="Обычный 9 2 2 2" xfId="415"/>
    <cellStyle name="Обычный 9 2 2 2 2" xfId="416"/>
    <cellStyle name="Обычный 9 2 2 2 3" xfId="417"/>
    <cellStyle name="Обычный 9 2 2 3" xfId="418"/>
    <cellStyle name="Обычный 9 2 2 3 2" xfId="419"/>
    <cellStyle name="Обычный 9 2 2 3 3" xfId="420"/>
    <cellStyle name="Обычный 9 2 2 4" xfId="421"/>
    <cellStyle name="Обычный 9 2 2 4 2" xfId="422"/>
    <cellStyle name="Обычный 9 2 2 4 3" xfId="423"/>
    <cellStyle name="Обычный 9 2 2 5" xfId="424"/>
    <cellStyle name="Обычный 9 2 2 6" xfId="425"/>
    <cellStyle name="Обычный 9 2 3" xfId="426"/>
    <cellStyle name="Обычный 9 2 3 2" xfId="427"/>
    <cellStyle name="Обычный 9 2 3 3" xfId="428"/>
    <cellStyle name="Обычный 9 2 4" xfId="429"/>
    <cellStyle name="Обычный 9 2 4 2" xfId="430"/>
    <cellStyle name="Обычный 9 2 4 3" xfId="431"/>
    <cellStyle name="Обычный 9 2 5" xfId="432"/>
    <cellStyle name="Обычный 9 2 6" xfId="433"/>
    <cellStyle name="Обычный 9 3" xfId="434"/>
    <cellStyle name="Обычный 9 3 2" xfId="435"/>
    <cellStyle name="Обычный 9 3 2 2" xfId="436"/>
    <cellStyle name="Обычный 9 3 2 3" xfId="437"/>
    <cellStyle name="Обычный 9 3 3" xfId="438"/>
    <cellStyle name="Обычный 9 3 3 2" xfId="439"/>
    <cellStyle name="Обычный 9 3 3 3" xfId="440"/>
    <cellStyle name="Обычный 9 3 4" xfId="441"/>
    <cellStyle name="Обычный 9 3 4 2" xfId="442"/>
    <cellStyle name="Обычный 9 3 4 3" xfId="443"/>
    <cellStyle name="Обычный 9 3 5" xfId="444"/>
    <cellStyle name="Обычный 9 3 6" xfId="445"/>
    <cellStyle name="Обычный 9 4" xfId="446"/>
    <cellStyle name="Обычный 9 4 2" xfId="447"/>
    <cellStyle name="Обычный 9 4 3" xfId="448"/>
    <cellStyle name="Обычный 9 5" xfId="449"/>
    <cellStyle name="Обычный 9 5 2" xfId="450"/>
    <cellStyle name="Обычный 9 5 3" xfId="451"/>
    <cellStyle name="Обычный 9 6" xfId="452"/>
    <cellStyle name="Обычный 9 7" xfId="453"/>
    <cellStyle name="Обычный_Новые расчеты стоимости услуги передачи  на 2005 г к 21.04.2004" xfId="580"/>
    <cellStyle name="Плохой 2" xfId="454"/>
    <cellStyle name="Пояснение 2" xfId="455"/>
    <cellStyle name="Примечание 2" xfId="456"/>
    <cellStyle name="Процентный 2" xfId="457"/>
    <cellStyle name="Процентный 3" xfId="458"/>
    <cellStyle name="Связанная ячейка 2" xfId="459"/>
    <cellStyle name="Стиль 1" xfId="460"/>
    <cellStyle name="Текст предупреждения 2" xfId="461"/>
    <cellStyle name="Финансовый 2" xfId="462"/>
    <cellStyle name="Финансовый 2 10" xfId="463"/>
    <cellStyle name="Финансовый 2 2" xfId="464"/>
    <cellStyle name="Финансовый 2 2 2" xfId="465"/>
    <cellStyle name="Финансовый 2 2 2 2" xfId="466"/>
    <cellStyle name="Финансовый 2 2 2 2 2" xfId="467"/>
    <cellStyle name="Финансовый 2 2 2 2 3" xfId="468"/>
    <cellStyle name="Финансовый 2 2 2 2 4" xfId="469"/>
    <cellStyle name="Финансовый 2 2 2 3" xfId="470"/>
    <cellStyle name="Финансовый 2 2 2 3 2" xfId="471"/>
    <cellStyle name="Финансовый 2 2 2 3 3" xfId="472"/>
    <cellStyle name="Финансовый 2 2 2 4" xfId="473"/>
    <cellStyle name="Финансовый 2 2 2 5" xfId="474"/>
    <cellStyle name="Финансовый 2 2 3" xfId="475"/>
    <cellStyle name="Финансовый 2 2 3 2" xfId="476"/>
    <cellStyle name="Финансовый 2 2 3 3" xfId="477"/>
    <cellStyle name="Финансовый 2 2 4" xfId="478"/>
    <cellStyle name="Финансовый 2 2 4 2" xfId="479"/>
    <cellStyle name="Финансовый 2 2 4 3" xfId="480"/>
    <cellStyle name="Финансовый 2 2 5" xfId="481"/>
    <cellStyle name="Финансовый 2 2 6" xfId="482"/>
    <cellStyle name="Финансовый 2 3" xfId="483"/>
    <cellStyle name="Финансовый 2 3 2" xfId="484"/>
    <cellStyle name="Финансовый 2 3 2 2" xfId="485"/>
    <cellStyle name="Финансовый 2 3 2 2 2" xfId="486"/>
    <cellStyle name="Финансовый 2 3 2 2 3" xfId="487"/>
    <cellStyle name="Финансовый 2 3 2 3" xfId="488"/>
    <cellStyle name="Финансовый 2 3 2 3 2" xfId="489"/>
    <cellStyle name="Финансовый 2 3 2 3 3" xfId="490"/>
    <cellStyle name="Финансовый 2 3 2 4" xfId="491"/>
    <cellStyle name="Финансовый 2 3 2 5" xfId="492"/>
    <cellStyle name="Финансовый 2 3 3" xfId="493"/>
    <cellStyle name="Финансовый 2 3 3 2" xfId="494"/>
    <cellStyle name="Финансовый 2 3 3 3" xfId="495"/>
    <cellStyle name="Финансовый 2 3 4" xfId="496"/>
    <cellStyle name="Финансовый 2 3 4 2" xfId="497"/>
    <cellStyle name="Финансовый 2 3 4 3" xfId="498"/>
    <cellStyle name="Финансовый 2 3 5" xfId="499"/>
    <cellStyle name="Финансовый 2 3 6" xfId="500"/>
    <cellStyle name="Финансовый 2 4" xfId="501"/>
    <cellStyle name="Финансовый 2 4 2" xfId="502"/>
    <cellStyle name="Финансовый 2 4 2 2" xfId="503"/>
    <cellStyle name="Финансовый 2 4 2 3" xfId="504"/>
    <cellStyle name="Финансовый 2 4 3" xfId="505"/>
    <cellStyle name="Финансовый 2 4 3 2" xfId="506"/>
    <cellStyle name="Финансовый 2 4 3 3" xfId="507"/>
    <cellStyle name="Финансовый 2 4 4" xfId="508"/>
    <cellStyle name="Финансовый 2 4 5" xfId="509"/>
    <cellStyle name="Финансовый 2 5" xfId="510"/>
    <cellStyle name="Финансовый 2 5 2" xfId="511"/>
    <cellStyle name="Финансовый 2 5 3" xfId="512"/>
    <cellStyle name="Финансовый 2 6" xfId="513"/>
    <cellStyle name="Финансовый 2 6 2" xfId="514"/>
    <cellStyle name="Финансовый 2 6 3" xfId="515"/>
    <cellStyle name="Финансовый 2 7" xfId="516"/>
    <cellStyle name="Финансовый 2 7 2" xfId="517"/>
    <cellStyle name="Финансовый 2 7 3" xfId="518"/>
    <cellStyle name="Финансовый 2 8" xfId="519"/>
    <cellStyle name="Финансовый 2 9" xfId="520"/>
    <cellStyle name="Финансовый 3" xfId="521"/>
    <cellStyle name="Финансовый 3 10" xfId="522"/>
    <cellStyle name="Финансовый 3 2" xfId="523"/>
    <cellStyle name="Финансовый 3 2 2" xfId="524"/>
    <cellStyle name="Финансовый 3 2 2 2" xfId="525"/>
    <cellStyle name="Финансовый 3 2 2 2 2" xfId="526"/>
    <cellStyle name="Финансовый 3 2 2 2 3" xfId="527"/>
    <cellStyle name="Финансовый 3 2 2 3" xfId="528"/>
    <cellStyle name="Финансовый 3 2 2 3 2" xfId="529"/>
    <cellStyle name="Финансовый 3 2 2 3 3" xfId="530"/>
    <cellStyle name="Финансовый 3 2 2 4" xfId="531"/>
    <cellStyle name="Финансовый 3 2 2 5" xfId="532"/>
    <cellStyle name="Финансовый 3 2 3" xfId="533"/>
    <cellStyle name="Финансовый 3 2 3 2" xfId="534"/>
    <cellStyle name="Финансовый 3 2 3 3" xfId="535"/>
    <cellStyle name="Финансовый 3 2 4" xfId="536"/>
    <cellStyle name="Финансовый 3 2 4 2" xfId="537"/>
    <cellStyle name="Финансовый 3 2 4 3" xfId="538"/>
    <cellStyle name="Финансовый 3 2 5" xfId="539"/>
    <cellStyle name="Финансовый 3 2 6" xfId="540"/>
    <cellStyle name="Финансовый 3 3" xfId="541"/>
    <cellStyle name="Финансовый 3 3 2" xfId="542"/>
    <cellStyle name="Финансовый 3 3 2 2" xfId="543"/>
    <cellStyle name="Финансовый 3 3 2 2 2" xfId="544"/>
    <cellStyle name="Финансовый 3 3 2 2 3" xfId="545"/>
    <cellStyle name="Финансовый 3 3 2 3" xfId="546"/>
    <cellStyle name="Финансовый 3 3 2 3 2" xfId="547"/>
    <cellStyle name="Финансовый 3 3 2 3 3" xfId="548"/>
    <cellStyle name="Финансовый 3 3 2 4" xfId="549"/>
    <cellStyle name="Финансовый 3 3 2 5" xfId="550"/>
    <cellStyle name="Финансовый 3 3 3" xfId="551"/>
    <cellStyle name="Финансовый 3 3 3 2" xfId="552"/>
    <cellStyle name="Финансовый 3 3 3 3" xfId="553"/>
    <cellStyle name="Финансовый 3 3 4" xfId="554"/>
    <cellStyle name="Финансовый 3 3 4 2" xfId="555"/>
    <cellStyle name="Финансовый 3 3 4 3" xfId="556"/>
    <cellStyle name="Финансовый 3 3 5" xfId="557"/>
    <cellStyle name="Финансовый 3 3 6" xfId="558"/>
    <cellStyle name="Финансовый 3 4" xfId="559"/>
    <cellStyle name="Финансовый 3 4 2" xfId="560"/>
    <cellStyle name="Финансовый 3 4 2 2" xfId="561"/>
    <cellStyle name="Финансовый 3 4 2 3" xfId="562"/>
    <cellStyle name="Финансовый 3 4 3" xfId="563"/>
    <cellStyle name="Финансовый 3 4 3 2" xfId="564"/>
    <cellStyle name="Финансовый 3 4 3 3" xfId="565"/>
    <cellStyle name="Финансовый 3 4 4" xfId="566"/>
    <cellStyle name="Финансовый 3 4 5" xfId="567"/>
    <cellStyle name="Финансовый 3 5" xfId="568"/>
    <cellStyle name="Финансовый 3 5 2" xfId="569"/>
    <cellStyle name="Финансовый 3 5 3" xfId="570"/>
    <cellStyle name="Финансовый 3 6" xfId="571"/>
    <cellStyle name="Финансовый 3 6 2" xfId="572"/>
    <cellStyle name="Финансовый 3 6 3" xfId="573"/>
    <cellStyle name="Финансовый 3 7" xfId="574"/>
    <cellStyle name="Финансовый 3 7 2" xfId="575"/>
    <cellStyle name="Финансовый 3 7 3" xfId="576"/>
    <cellStyle name="Финансовый 3 8" xfId="577"/>
    <cellStyle name="Финансовый 3 9" xfId="578"/>
    <cellStyle name="Хороший 2" xfId="579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O93"/>
  <sheetViews>
    <sheetView tabSelected="1" view="pageBreakPreview" topLeftCell="A77" zoomScale="80" zoomScaleSheetLayoutView="80" workbookViewId="0">
      <selection activeCell="O23" sqref="O23"/>
    </sheetView>
  </sheetViews>
  <sheetFormatPr defaultRowHeight="15.75" outlineLevelRow="1" x14ac:dyDescent="0.25"/>
  <cols>
    <col min="1" max="1" width="12.140625" style="63" customWidth="1"/>
    <col min="2" max="2" width="42.5703125" style="63" bestFit="1" customWidth="1"/>
    <col min="3" max="3" width="18.7109375" style="63" customWidth="1"/>
    <col min="4" max="4" width="13.7109375" style="64" customWidth="1"/>
    <col min="5" max="5" width="19.85546875" style="64" customWidth="1"/>
    <col min="6" max="6" width="14.7109375" style="64" customWidth="1"/>
    <col min="7" max="7" width="16.7109375" style="64" customWidth="1"/>
    <col min="8" max="8" width="12.140625" style="64" customWidth="1"/>
    <col min="9" max="9" width="7" style="64" customWidth="1"/>
    <col min="10" max="10" width="10.7109375" style="63" customWidth="1"/>
    <col min="11" max="11" width="14.85546875" style="64" customWidth="1"/>
    <col min="12" max="12" width="7.42578125" style="63" customWidth="1"/>
    <col min="13" max="13" width="11.7109375" style="63" customWidth="1"/>
    <col min="14" max="14" width="6.5703125" style="63" customWidth="1"/>
    <col min="15" max="15" width="10.5703125" style="63" customWidth="1"/>
    <col min="16" max="16" width="15.28515625" style="63" customWidth="1"/>
    <col min="17" max="17" width="6.7109375" style="63" customWidth="1"/>
    <col min="18" max="18" width="14.42578125" style="63" customWidth="1"/>
    <col min="19" max="19" width="10.5703125" style="65" customWidth="1"/>
    <col min="20" max="20" width="5.85546875" style="65" customWidth="1"/>
    <col min="21" max="21" width="10.140625" style="65" customWidth="1"/>
    <col min="22" max="22" width="5.140625" style="65" customWidth="1"/>
    <col min="23" max="23" width="10.5703125" style="65" customWidth="1"/>
    <col min="24" max="24" width="6.5703125" style="65" customWidth="1"/>
    <col min="25" max="25" width="10.5703125" style="65" customWidth="1"/>
    <col min="26" max="26" width="8.42578125" style="65" customWidth="1"/>
    <col min="27" max="27" width="11" style="65" customWidth="1"/>
    <col min="28" max="28" width="5.85546875" style="65" customWidth="1"/>
    <col min="29" max="29" width="15.42578125" style="66" customWidth="1"/>
    <col min="30" max="41" width="9.140625" style="63"/>
    <col min="42" max="64" width="9.140625" style="1"/>
    <col min="65" max="65" width="19.85546875" style="1" customWidth="1"/>
    <col min="66" max="16384" width="9.140625" style="1"/>
  </cols>
  <sheetData>
    <row r="1" spans="1:41" x14ac:dyDescent="0.25">
      <c r="AC1" s="66" t="s">
        <v>0</v>
      </c>
    </row>
    <row r="2" spans="1:41" ht="22.5" x14ac:dyDescent="0.25">
      <c r="AC2" s="66" t="s">
        <v>1</v>
      </c>
    </row>
    <row r="3" spans="1:41" ht="22.5" x14ac:dyDescent="0.25">
      <c r="AC3" s="66" t="s">
        <v>2</v>
      </c>
    </row>
    <row r="4" spans="1:41" s="2" customFormat="1" ht="18.75" x14ac:dyDescent="0.3">
      <c r="A4" s="67" t="s">
        <v>3</v>
      </c>
      <c r="B4" s="67"/>
      <c r="C4" s="67"/>
      <c r="D4" s="67"/>
      <c r="E4" s="67"/>
      <c r="F4" s="67"/>
      <c r="G4" s="67"/>
      <c r="H4" s="67"/>
      <c r="I4" s="67"/>
      <c r="J4" s="67"/>
      <c r="K4" s="67"/>
      <c r="L4" s="67"/>
      <c r="M4" s="67"/>
      <c r="N4" s="67"/>
      <c r="O4" s="67"/>
      <c r="P4" s="67"/>
      <c r="Q4" s="67"/>
      <c r="R4" s="67"/>
      <c r="S4" s="67"/>
      <c r="T4" s="67"/>
      <c r="U4" s="67"/>
      <c r="V4" s="67"/>
      <c r="W4" s="67"/>
      <c r="X4" s="67"/>
      <c r="Y4" s="67"/>
      <c r="Z4" s="67"/>
      <c r="AA4" s="67"/>
      <c r="AB4" s="67"/>
      <c r="AC4" s="67"/>
      <c r="AD4" s="68"/>
      <c r="AE4" s="68"/>
      <c r="AF4" s="68"/>
      <c r="AG4" s="68"/>
      <c r="AH4" s="68"/>
      <c r="AI4" s="68"/>
      <c r="AJ4" s="68"/>
      <c r="AK4" s="68"/>
      <c r="AL4" s="68"/>
      <c r="AM4" s="68"/>
      <c r="AN4" s="68"/>
      <c r="AO4" s="68"/>
    </row>
    <row r="5" spans="1:41" s="2" customFormat="1" ht="18.75" x14ac:dyDescent="0.3">
      <c r="A5" s="69" t="s">
        <v>30</v>
      </c>
      <c r="B5" s="70"/>
      <c r="C5" s="70"/>
      <c r="D5" s="70"/>
      <c r="E5" s="70"/>
      <c r="F5" s="70"/>
      <c r="G5" s="70"/>
      <c r="H5" s="70"/>
      <c r="I5" s="70"/>
      <c r="J5" s="70"/>
      <c r="K5" s="70"/>
      <c r="L5" s="70"/>
      <c r="M5" s="70"/>
      <c r="N5" s="70"/>
      <c r="O5" s="70"/>
      <c r="P5" s="70"/>
      <c r="Q5" s="70"/>
      <c r="R5" s="70"/>
      <c r="S5" s="70"/>
      <c r="T5" s="70"/>
      <c r="U5" s="70"/>
      <c r="V5" s="70"/>
      <c r="W5" s="70"/>
      <c r="X5" s="70"/>
      <c r="Y5" s="70"/>
      <c r="Z5" s="70"/>
      <c r="AA5" s="70"/>
      <c r="AB5" s="70"/>
      <c r="AC5" s="70"/>
      <c r="AD5" s="71"/>
      <c r="AE5" s="68"/>
      <c r="AF5" s="68"/>
      <c r="AG5" s="68"/>
      <c r="AH5" s="68"/>
      <c r="AI5" s="68"/>
      <c r="AJ5" s="68"/>
      <c r="AK5" s="68"/>
      <c r="AL5" s="68"/>
      <c r="AM5" s="68"/>
      <c r="AN5" s="68"/>
      <c r="AO5" s="68"/>
    </row>
    <row r="6" spans="1:41" s="2" customFormat="1" ht="18.75" x14ac:dyDescent="0.3">
      <c r="A6" s="72"/>
      <c r="B6" s="72"/>
      <c r="C6" s="72"/>
      <c r="D6" s="73"/>
      <c r="E6" s="73"/>
      <c r="F6" s="73"/>
      <c r="G6" s="73"/>
      <c r="H6" s="73"/>
      <c r="I6" s="73"/>
      <c r="J6" s="72"/>
      <c r="K6" s="73"/>
      <c r="L6" s="72"/>
      <c r="M6" s="72"/>
      <c r="N6" s="72"/>
      <c r="O6" s="72"/>
      <c r="P6" s="72"/>
      <c r="Q6" s="72"/>
      <c r="R6" s="72"/>
      <c r="S6" s="74"/>
      <c r="T6" s="74"/>
      <c r="U6" s="74"/>
      <c r="V6" s="74"/>
      <c r="W6" s="74"/>
      <c r="X6" s="74"/>
      <c r="Y6" s="74"/>
      <c r="Z6" s="74"/>
      <c r="AA6" s="74"/>
      <c r="AB6" s="74"/>
      <c r="AC6" s="75"/>
      <c r="AD6" s="68"/>
      <c r="AE6" s="68"/>
      <c r="AF6" s="68"/>
      <c r="AG6" s="68"/>
      <c r="AH6" s="68"/>
      <c r="AI6" s="68"/>
      <c r="AJ6" s="68"/>
      <c r="AK6" s="68"/>
      <c r="AL6" s="68"/>
      <c r="AM6" s="68"/>
      <c r="AN6" s="68"/>
      <c r="AO6" s="68"/>
    </row>
    <row r="7" spans="1:41" s="2" customFormat="1" ht="18.75" x14ac:dyDescent="0.3">
      <c r="A7" s="70" t="s">
        <v>32</v>
      </c>
      <c r="B7" s="70"/>
      <c r="C7" s="70"/>
      <c r="D7" s="70"/>
      <c r="E7" s="70"/>
      <c r="F7" s="70"/>
      <c r="G7" s="70"/>
      <c r="H7" s="70"/>
      <c r="I7" s="70"/>
      <c r="J7" s="70"/>
      <c r="K7" s="70"/>
      <c r="L7" s="70"/>
      <c r="M7" s="70"/>
      <c r="N7" s="70"/>
      <c r="O7" s="70"/>
      <c r="P7" s="70"/>
      <c r="Q7" s="70"/>
      <c r="R7" s="70"/>
      <c r="S7" s="70"/>
      <c r="T7" s="70"/>
      <c r="U7" s="70"/>
      <c r="V7" s="70"/>
      <c r="W7" s="70"/>
      <c r="X7" s="70"/>
      <c r="Y7" s="70"/>
      <c r="Z7" s="70"/>
      <c r="AA7" s="70"/>
      <c r="AB7" s="70"/>
      <c r="AC7" s="70"/>
      <c r="AD7" s="68"/>
      <c r="AE7" s="68"/>
      <c r="AF7" s="68"/>
      <c r="AG7" s="68"/>
      <c r="AH7" s="68"/>
      <c r="AI7" s="68"/>
      <c r="AJ7" s="68"/>
      <c r="AK7" s="68"/>
      <c r="AL7" s="68"/>
      <c r="AM7" s="68"/>
      <c r="AN7" s="68"/>
      <c r="AO7" s="68"/>
    </row>
    <row r="8" spans="1:41" x14ac:dyDescent="0.25">
      <c r="A8" s="76" t="s">
        <v>4</v>
      </c>
      <c r="B8" s="76"/>
      <c r="C8" s="76"/>
      <c r="D8" s="76"/>
      <c r="E8" s="76"/>
      <c r="F8" s="76"/>
      <c r="G8" s="76"/>
      <c r="H8" s="76"/>
      <c r="I8" s="76"/>
      <c r="J8" s="76"/>
      <c r="K8" s="76"/>
      <c r="L8" s="76"/>
      <c r="M8" s="76"/>
      <c r="N8" s="76"/>
      <c r="O8" s="76"/>
      <c r="P8" s="76"/>
      <c r="Q8" s="76"/>
      <c r="R8" s="76"/>
      <c r="S8" s="76"/>
      <c r="T8" s="76"/>
      <c r="U8" s="76"/>
      <c r="V8" s="76"/>
      <c r="W8" s="76"/>
      <c r="X8" s="76"/>
      <c r="Y8" s="76"/>
      <c r="Z8" s="76"/>
      <c r="AA8" s="76"/>
      <c r="AB8" s="76"/>
      <c r="AC8" s="76"/>
    </row>
    <row r="9" spans="1:41" x14ac:dyDescent="0.25">
      <c r="A9" s="77"/>
      <c r="B9" s="77"/>
      <c r="C9" s="77"/>
      <c r="D9" s="78"/>
      <c r="E9" s="78"/>
      <c r="F9" s="78"/>
      <c r="G9" s="78"/>
      <c r="H9" s="78"/>
      <c r="I9" s="78"/>
      <c r="J9" s="77"/>
      <c r="K9" s="78"/>
      <c r="L9" s="77"/>
      <c r="M9" s="77"/>
      <c r="N9" s="77"/>
      <c r="O9" s="77"/>
      <c r="P9" s="77"/>
      <c r="Q9" s="77"/>
      <c r="R9" s="77"/>
      <c r="S9" s="77"/>
      <c r="T9" s="77"/>
      <c r="U9" s="77"/>
      <c r="V9" s="77"/>
      <c r="W9" s="77"/>
      <c r="X9" s="77"/>
      <c r="Y9" s="77"/>
      <c r="Z9" s="77"/>
      <c r="AA9" s="77"/>
      <c r="AB9" s="77"/>
      <c r="AC9" s="79"/>
    </row>
    <row r="10" spans="1:41" ht="18.75" x14ac:dyDescent="0.3">
      <c r="A10" s="80" t="s">
        <v>31</v>
      </c>
      <c r="B10" s="80"/>
      <c r="C10" s="80"/>
      <c r="D10" s="80"/>
      <c r="E10" s="80"/>
      <c r="F10" s="80"/>
      <c r="G10" s="80"/>
      <c r="H10" s="80"/>
      <c r="I10" s="80"/>
      <c r="J10" s="80"/>
      <c r="K10" s="80"/>
      <c r="L10" s="80"/>
      <c r="M10" s="80"/>
      <c r="N10" s="80"/>
      <c r="O10" s="80"/>
      <c r="P10" s="80"/>
      <c r="Q10" s="80"/>
      <c r="R10" s="80"/>
      <c r="S10" s="80"/>
      <c r="T10" s="80"/>
      <c r="U10" s="80"/>
      <c r="V10" s="80"/>
      <c r="W10" s="80"/>
      <c r="X10" s="80"/>
      <c r="Y10" s="80"/>
      <c r="Z10" s="80"/>
      <c r="AA10" s="80"/>
      <c r="AB10" s="80"/>
      <c r="AC10" s="80"/>
    </row>
    <row r="12" spans="1:41" ht="18.75" x14ac:dyDescent="0.25">
      <c r="A12" s="81" t="s">
        <v>29</v>
      </c>
      <c r="B12" s="82"/>
      <c r="C12" s="82"/>
      <c r="D12" s="82"/>
      <c r="E12" s="82"/>
      <c r="F12" s="82"/>
      <c r="G12" s="82"/>
      <c r="H12" s="82"/>
      <c r="I12" s="82"/>
      <c r="J12" s="82"/>
      <c r="K12" s="82"/>
      <c r="L12" s="82"/>
      <c r="M12" s="82"/>
      <c r="N12" s="82"/>
      <c r="O12" s="82"/>
      <c r="P12" s="82"/>
      <c r="Q12" s="82"/>
      <c r="R12" s="82"/>
      <c r="S12" s="82"/>
      <c r="T12" s="82"/>
      <c r="U12" s="82"/>
      <c r="V12" s="82"/>
      <c r="W12" s="82"/>
      <c r="X12" s="82"/>
      <c r="Y12" s="82"/>
      <c r="Z12" s="82"/>
      <c r="AA12" s="82"/>
      <c r="AB12" s="82"/>
      <c r="AC12" s="82"/>
    </row>
    <row r="13" spans="1:41" x14ac:dyDescent="0.25">
      <c r="A13" s="76" t="s">
        <v>5</v>
      </c>
      <c r="B13" s="76"/>
      <c r="C13" s="76"/>
      <c r="D13" s="76"/>
      <c r="E13" s="76"/>
      <c r="F13" s="76"/>
      <c r="G13" s="76"/>
      <c r="H13" s="76"/>
      <c r="I13" s="76"/>
      <c r="J13" s="76"/>
      <c r="K13" s="76"/>
      <c r="L13" s="76"/>
      <c r="M13" s="76"/>
      <c r="N13" s="76"/>
      <c r="O13" s="76"/>
      <c r="P13" s="76"/>
      <c r="Q13" s="76"/>
      <c r="R13" s="76"/>
      <c r="S13" s="76"/>
      <c r="T13" s="76"/>
      <c r="U13" s="76"/>
      <c r="V13" s="76"/>
      <c r="W13" s="76"/>
      <c r="X13" s="76"/>
      <c r="Y13" s="76"/>
      <c r="Z13" s="76"/>
      <c r="AA13" s="76"/>
      <c r="AB13" s="76"/>
      <c r="AC13" s="76"/>
    </row>
    <row r="14" spans="1:41" ht="16.5" thickBot="1" x14ac:dyDescent="0.3"/>
    <row r="15" spans="1:41" s="53" customFormat="1" ht="48" customHeight="1" thickBot="1" x14ac:dyDescent="0.3">
      <c r="A15" s="55" t="s">
        <v>6</v>
      </c>
      <c r="B15" s="58" t="s">
        <v>7</v>
      </c>
      <c r="C15" s="58" t="s">
        <v>8</v>
      </c>
      <c r="D15" s="58" t="s">
        <v>9</v>
      </c>
      <c r="E15" s="58" t="s">
        <v>10</v>
      </c>
      <c r="F15" s="58" t="s">
        <v>11</v>
      </c>
      <c r="G15" s="58" t="s">
        <v>12</v>
      </c>
      <c r="H15" s="58" t="s">
        <v>13</v>
      </c>
      <c r="I15" s="58"/>
      <c r="J15" s="58"/>
      <c r="K15" s="58"/>
      <c r="L15" s="58"/>
      <c r="M15" s="83"/>
      <c r="N15" s="83"/>
      <c r="O15" s="83"/>
      <c r="P15" s="83"/>
      <c r="Q15" s="83"/>
      <c r="R15" s="58" t="s">
        <v>14</v>
      </c>
      <c r="S15" s="58" t="s">
        <v>15</v>
      </c>
      <c r="T15" s="59"/>
      <c r="U15" s="59"/>
      <c r="V15" s="59"/>
      <c r="W15" s="59"/>
      <c r="X15" s="59"/>
      <c r="Y15" s="59"/>
      <c r="Z15" s="59"/>
      <c r="AA15" s="59"/>
      <c r="AB15" s="59"/>
      <c r="AC15" s="84" t="s">
        <v>16</v>
      </c>
      <c r="AD15" s="85"/>
      <c r="AE15" s="85"/>
      <c r="AF15" s="85"/>
      <c r="AG15" s="85"/>
      <c r="AH15" s="85"/>
      <c r="AI15" s="85"/>
      <c r="AJ15" s="85"/>
      <c r="AK15" s="85"/>
      <c r="AL15" s="85"/>
      <c r="AM15" s="85"/>
      <c r="AN15" s="85"/>
      <c r="AO15" s="85"/>
    </row>
    <row r="16" spans="1:41" s="53" customFormat="1" ht="27.75" customHeight="1" x14ac:dyDescent="0.25">
      <c r="A16" s="56"/>
      <c r="B16" s="86"/>
      <c r="C16" s="86"/>
      <c r="D16" s="86"/>
      <c r="E16" s="86"/>
      <c r="F16" s="86"/>
      <c r="G16" s="87"/>
      <c r="H16" s="86" t="s">
        <v>17</v>
      </c>
      <c r="I16" s="86"/>
      <c r="J16" s="86"/>
      <c r="K16" s="86"/>
      <c r="L16" s="88"/>
      <c r="M16" s="89" t="s">
        <v>18</v>
      </c>
      <c r="N16" s="58"/>
      <c r="O16" s="58"/>
      <c r="P16" s="58"/>
      <c r="Q16" s="84"/>
      <c r="R16" s="90"/>
      <c r="S16" s="60" t="s">
        <v>19</v>
      </c>
      <c r="T16" s="61"/>
      <c r="U16" s="62" t="s">
        <v>20</v>
      </c>
      <c r="V16" s="62"/>
      <c r="W16" s="62" t="s">
        <v>21</v>
      </c>
      <c r="X16" s="61"/>
      <c r="Y16" s="62" t="s">
        <v>22</v>
      </c>
      <c r="Z16" s="61"/>
      <c r="AA16" s="62" t="s">
        <v>23</v>
      </c>
      <c r="AB16" s="61"/>
      <c r="AC16" s="91"/>
      <c r="AD16" s="85"/>
      <c r="AE16" s="85"/>
      <c r="AF16" s="85"/>
      <c r="AG16" s="85"/>
      <c r="AH16" s="85"/>
      <c r="AI16" s="85"/>
      <c r="AJ16" s="85"/>
      <c r="AK16" s="85"/>
      <c r="AL16" s="85"/>
      <c r="AM16" s="85"/>
      <c r="AN16" s="85"/>
      <c r="AO16" s="85"/>
    </row>
    <row r="17" spans="1:41" s="53" customFormat="1" ht="112.5" customHeight="1" x14ac:dyDescent="0.25">
      <c r="A17" s="56"/>
      <c r="B17" s="86"/>
      <c r="C17" s="86"/>
      <c r="D17" s="86"/>
      <c r="E17" s="86"/>
      <c r="F17" s="86"/>
      <c r="G17" s="87"/>
      <c r="H17" s="62" t="s">
        <v>19</v>
      </c>
      <c r="I17" s="62" t="s">
        <v>20</v>
      </c>
      <c r="J17" s="62" t="s">
        <v>21</v>
      </c>
      <c r="K17" s="62" t="s">
        <v>22</v>
      </c>
      <c r="L17" s="92" t="s">
        <v>23</v>
      </c>
      <c r="M17" s="93" t="s">
        <v>24</v>
      </c>
      <c r="N17" s="60" t="s">
        <v>20</v>
      </c>
      <c r="O17" s="62" t="s">
        <v>21</v>
      </c>
      <c r="P17" s="60" t="s">
        <v>22</v>
      </c>
      <c r="Q17" s="94" t="s">
        <v>23</v>
      </c>
      <c r="R17" s="90"/>
      <c r="S17" s="61"/>
      <c r="T17" s="61"/>
      <c r="U17" s="62"/>
      <c r="V17" s="62"/>
      <c r="W17" s="61"/>
      <c r="X17" s="61"/>
      <c r="Y17" s="61"/>
      <c r="Z17" s="61"/>
      <c r="AA17" s="61"/>
      <c r="AB17" s="61"/>
      <c r="AC17" s="91"/>
      <c r="AD17" s="85"/>
      <c r="AE17" s="85"/>
      <c r="AF17" s="85"/>
      <c r="AG17" s="85"/>
      <c r="AH17" s="85"/>
      <c r="AI17" s="85"/>
      <c r="AJ17" s="85"/>
      <c r="AK17" s="85"/>
      <c r="AL17" s="85"/>
      <c r="AM17" s="85"/>
      <c r="AN17" s="85"/>
      <c r="AO17" s="85"/>
    </row>
    <row r="18" spans="1:41" s="53" customFormat="1" ht="93.75" customHeight="1" x14ac:dyDescent="0.25">
      <c r="A18" s="57"/>
      <c r="B18" s="86"/>
      <c r="C18" s="86"/>
      <c r="D18" s="86"/>
      <c r="E18" s="86"/>
      <c r="F18" s="86"/>
      <c r="G18" s="87"/>
      <c r="H18" s="62"/>
      <c r="I18" s="62"/>
      <c r="J18" s="62"/>
      <c r="K18" s="62"/>
      <c r="L18" s="92"/>
      <c r="M18" s="93"/>
      <c r="N18" s="60"/>
      <c r="O18" s="62"/>
      <c r="P18" s="60"/>
      <c r="Q18" s="94"/>
      <c r="R18" s="90"/>
      <c r="S18" s="54" t="s">
        <v>25</v>
      </c>
      <c r="T18" s="54" t="s">
        <v>26</v>
      </c>
      <c r="U18" s="54" t="s">
        <v>25</v>
      </c>
      <c r="V18" s="54" t="s">
        <v>26</v>
      </c>
      <c r="W18" s="54" t="s">
        <v>25</v>
      </c>
      <c r="X18" s="54" t="s">
        <v>26</v>
      </c>
      <c r="Y18" s="54" t="s">
        <v>25</v>
      </c>
      <c r="Z18" s="54" t="s">
        <v>26</v>
      </c>
      <c r="AA18" s="54" t="s">
        <v>25</v>
      </c>
      <c r="AB18" s="54" t="s">
        <v>26</v>
      </c>
      <c r="AC18" s="91"/>
      <c r="AD18" s="85"/>
      <c r="AE18" s="85"/>
      <c r="AF18" s="85"/>
      <c r="AG18" s="85"/>
      <c r="AH18" s="85"/>
      <c r="AI18" s="85"/>
      <c r="AJ18" s="85"/>
      <c r="AK18" s="85"/>
      <c r="AL18" s="85"/>
      <c r="AM18" s="85"/>
      <c r="AN18" s="85"/>
      <c r="AO18" s="85"/>
    </row>
    <row r="19" spans="1:41" s="53" customFormat="1" ht="23.25" customHeight="1" x14ac:dyDescent="0.25">
      <c r="A19" s="95">
        <v>1</v>
      </c>
      <c r="B19" s="54">
        <f>A19+1</f>
        <v>2</v>
      </c>
      <c r="C19" s="54">
        <f>B19+1</f>
        <v>3</v>
      </c>
      <c r="D19" s="54">
        <f>C19+1</f>
        <v>4</v>
      </c>
      <c r="E19" s="54">
        <v>5</v>
      </c>
      <c r="F19" s="54">
        <f t="shared" ref="F19:AC19" si="0">E19+1</f>
        <v>6</v>
      </c>
      <c r="G19" s="54">
        <f t="shared" si="0"/>
        <v>7</v>
      </c>
      <c r="H19" s="54">
        <f t="shared" si="0"/>
        <v>8</v>
      </c>
      <c r="I19" s="54">
        <f t="shared" si="0"/>
        <v>9</v>
      </c>
      <c r="J19" s="54">
        <f t="shared" si="0"/>
        <v>10</v>
      </c>
      <c r="K19" s="54">
        <f t="shared" si="0"/>
        <v>11</v>
      </c>
      <c r="L19" s="96">
        <f t="shared" si="0"/>
        <v>12</v>
      </c>
      <c r="M19" s="95">
        <f t="shared" si="0"/>
        <v>13</v>
      </c>
      <c r="N19" s="54">
        <f t="shared" si="0"/>
        <v>14</v>
      </c>
      <c r="O19" s="54">
        <f t="shared" si="0"/>
        <v>15</v>
      </c>
      <c r="P19" s="54">
        <f t="shared" si="0"/>
        <v>16</v>
      </c>
      <c r="Q19" s="97">
        <f t="shared" si="0"/>
        <v>17</v>
      </c>
      <c r="R19" s="98">
        <f t="shared" si="0"/>
        <v>18</v>
      </c>
      <c r="S19" s="54">
        <f t="shared" si="0"/>
        <v>19</v>
      </c>
      <c r="T19" s="54">
        <f t="shared" si="0"/>
        <v>20</v>
      </c>
      <c r="U19" s="54">
        <f t="shared" si="0"/>
        <v>21</v>
      </c>
      <c r="V19" s="54">
        <f t="shared" si="0"/>
        <v>22</v>
      </c>
      <c r="W19" s="54">
        <f t="shared" si="0"/>
        <v>23</v>
      </c>
      <c r="X19" s="54">
        <f t="shared" si="0"/>
        <v>24</v>
      </c>
      <c r="Y19" s="54">
        <f t="shared" si="0"/>
        <v>25</v>
      </c>
      <c r="Z19" s="54">
        <f t="shared" si="0"/>
        <v>26</v>
      </c>
      <c r="AA19" s="54">
        <f t="shared" si="0"/>
        <v>27</v>
      </c>
      <c r="AB19" s="54">
        <f t="shared" si="0"/>
        <v>28</v>
      </c>
      <c r="AC19" s="97">
        <f t="shared" si="0"/>
        <v>29</v>
      </c>
      <c r="AD19" s="85"/>
      <c r="AE19" s="85"/>
      <c r="AF19" s="85"/>
      <c r="AG19" s="85"/>
      <c r="AH19" s="85"/>
      <c r="AI19" s="85"/>
      <c r="AJ19" s="85"/>
      <c r="AK19" s="85"/>
      <c r="AL19" s="85"/>
      <c r="AM19" s="85"/>
      <c r="AN19" s="85"/>
      <c r="AO19" s="85"/>
    </row>
    <row r="20" spans="1:41" ht="36.75" customHeight="1" x14ac:dyDescent="0.25">
      <c r="A20" s="99" t="s">
        <v>33</v>
      </c>
      <c r="B20" s="100" t="s">
        <v>27</v>
      </c>
      <c r="C20" s="101" t="s">
        <v>34</v>
      </c>
      <c r="D20" s="102" t="s">
        <v>168</v>
      </c>
      <c r="E20" s="102" t="s">
        <v>168</v>
      </c>
      <c r="F20" s="102" t="s">
        <v>168</v>
      </c>
      <c r="G20" s="102" t="s">
        <v>168</v>
      </c>
      <c r="H20" s="9">
        <f>SUM(H21:H26)</f>
        <v>24.609926599999998</v>
      </c>
      <c r="I20" s="43">
        <f t="shared" ref="I20:P20" si="1">SUM(I21:I26)</f>
        <v>0</v>
      </c>
      <c r="J20" s="43">
        <f t="shared" si="1"/>
        <v>0</v>
      </c>
      <c r="K20" s="10">
        <f t="shared" si="1"/>
        <v>24.609926599999998</v>
      </c>
      <c r="L20" s="39">
        <f t="shared" si="1"/>
        <v>0</v>
      </c>
      <c r="M20" s="9">
        <f>SUM(M21:M26)</f>
        <v>27.640282525000003</v>
      </c>
      <c r="N20" s="43">
        <f t="shared" si="1"/>
        <v>0</v>
      </c>
      <c r="O20" s="43">
        <f t="shared" si="1"/>
        <v>0</v>
      </c>
      <c r="P20" s="10">
        <f t="shared" si="1"/>
        <v>27.640282525000003</v>
      </c>
      <c r="Q20" s="12">
        <v>0</v>
      </c>
      <c r="R20" s="103" t="s">
        <v>168</v>
      </c>
      <c r="S20" s="104">
        <v>-3.0303559250000056</v>
      </c>
      <c r="T20" s="104">
        <v>-12.313551252119565</v>
      </c>
      <c r="U20" s="104">
        <v>0</v>
      </c>
      <c r="V20" s="104">
        <v>0</v>
      </c>
      <c r="W20" s="104">
        <v>0</v>
      </c>
      <c r="X20" s="104">
        <v>0</v>
      </c>
      <c r="Y20" s="104">
        <v>-3.0303559250000056</v>
      </c>
      <c r="Z20" s="104">
        <v>-12.313551252119565</v>
      </c>
      <c r="AA20" s="104">
        <v>0</v>
      </c>
      <c r="AB20" s="104">
        <v>0</v>
      </c>
      <c r="AC20" s="105" t="s">
        <v>168</v>
      </c>
    </row>
    <row r="21" spans="1:41" ht="33.75" customHeight="1" x14ac:dyDescent="0.25">
      <c r="A21" s="99" t="s">
        <v>35</v>
      </c>
      <c r="B21" s="100" t="s">
        <v>36</v>
      </c>
      <c r="C21" s="101" t="s">
        <v>34</v>
      </c>
      <c r="D21" s="102" t="s">
        <v>168</v>
      </c>
      <c r="E21" s="102" t="s">
        <v>168</v>
      </c>
      <c r="F21" s="102" t="s">
        <v>168</v>
      </c>
      <c r="G21" s="102" t="s">
        <v>168</v>
      </c>
      <c r="H21" s="9">
        <f>H28</f>
        <v>0</v>
      </c>
      <c r="I21" s="43">
        <f t="shared" ref="I21:Q21" si="2">I28</f>
        <v>0</v>
      </c>
      <c r="J21" s="43">
        <f t="shared" si="2"/>
        <v>0</v>
      </c>
      <c r="K21" s="10">
        <f t="shared" si="2"/>
        <v>0</v>
      </c>
      <c r="L21" s="39">
        <f t="shared" si="2"/>
        <v>0</v>
      </c>
      <c r="M21" s="9">
        <f t="shared" si="2"/>
        <v>1.985599865</v>
      </c>
      <c r="N21" s="43">
        <f t="shared" si="2"/>
        <v>0</v>
      </c>
      <c r="O21" s="43">
        <f t="shared" si="2"/>
        <v>0</v>
      </c>
      <c r="P21" s="10">
        <f t="shared" si="2"/>
        <v>1.985599865</v>
      </c>
      <c r="Q21" s="11">
        <f t="shared" si="2"/>
        <v>0</v>
      </c>
      <c r="R21" s="103" t="s">
        <v>168</v>
      </c>
      <c r="S21" s="104">
        <v>-1.985599865</v>
      </c>
      <c r="T21" s="104">
        <v>0</v>
      </c>
      <c r="U21" s="104">
        <v>0</v>
      </c>
      <c r="V21" s="104">
        <v>0</v>
      </c>
      <c r="W21" s="104">
        <v>0</v>
      </c>
      <c r="X21" s="104">
        <v>0</v>
      </c>
      <c r="Y21" s="104">
        <v>-1.985599865</v>
      </c>
      <c r="Z21" s="104">
        <v>0</v>
      </c>
      <c r="AA21" s="104">
        <v>0</v>
      </c>
      <c r="AB21" s="104">
        <v>0</v>
      </c>
      <c r="AC21" s="105" t="s">
        <v>168</v>
      </c>
    </row>
    <row r="22" spans="1:41" ht="42.75" customHeight="1" x14ac:dyDescent="0.25">
      <c r="A22" s="99" t="s">
        <v>37</v>
      </c>
      <c r="B22" s="100" t="s">
        <v>38</v>
      </c>
      <c r="C22" s="101" t="s">
        <v>34</v>
      </c>
      <c r="D22" s="102" t="s">
        <v>168</v>
      </c>
      <c r="E22" s="102" t="s">
        <v>168</v>
      </c>
      <c r="F22" s="102" t="s">
        <v>168</v>
      </c>
      <c r="G22" s="102" t="s">
        <v>168</v>
      </c>
      <c r="H22" s="13">
        <f t="shared" ref="H22:Q22" si="3">H49</f>
        <v>14.079606599999998</v>
      </c>
      <c r="I22" s="44">
        <f t="shared" si="3"/>
        <v>0</v>
      </c>
      <c r="J22" s="44">
        <f t="shared" si="3"/>
        <v>0</v>
      </c>
      <c r="K22" s="14">
        <f t="shared" si="3"/>
        <v>14.079606599999998</v>
      </c>
      <c r="L22" s="40">
        <f t="shared" si="3"/>
        <v>0</v>
      </c>
      <c r="M22" s="13">
        <f t="shared" si="3"/>
        <v>20.593485660000002</v>
      </c>
      <c r="N22" s="44">
        <f t="shared" si="3"/>
        <v>0</v>
      </c>
      <c r="O22" s="44">
        <f t="shared" si="3"/>
        <v>0</v>
      </c>
      <c r="P22" s="14">
        <f t="shared" si="3"/>
        <v>20.593485660000002</v>
      </c>
      <c r="Q22" s="15">
        <f t="shared" si="3"/>
        <v>0</v>
      </c>
      <c r="R22" s="103" t="s">
        <v>168</v>
      </c>
      <c r="S22" s="106">
        <v>-6.5138790600000043</v>
      </c>
      <c r="T22" s="106">
        <v>-46.264638246355581</v>
      </c>
      <c r="U22" s="106">
        <v>0</v>
      </c>
      <c r="V22" s="106">
        <v>0</v>
      </c>
      <c r="W22" s="106">
        <v>0</v>
      </c>
      <c r="X22" s="106">
        <v>0</v>
      </c>
      <c r="Y22" s="106">
        <v>-6.5138790600000043</v>
      </c>
      <c r="Z22" s="106">
        <v>-46.264638246355581</v>
      </c>
      <c r="AA22" s="106">
        <v>0</v>
      </c>
      <c r="AB22" s="106">
        <v>0</v>
      </c>
      <c r="AC22" s="105" t="s">
        <v>168</v>
      </c>
    </row>
    <row r="23" spans="1:41" ht="69" customHeight="1" x14ac:dyDescent="0.25">
      <c r="A23" s="99" t="s">
        <v>39</v>
      </c>
      <c r="B23" s="100" t="s">
        <v>40</v>
      </c>
      <c r="C23" s="101" t="s">
        <v>34</v>
      </c>
      <c r="D23" s="102" t="s">
        <v>168</v>
      </c>
      <c r="E23" s="102" t="s">
        <v>168</v>
      </c>
      <c r="F23" s="102" t="s">
        <v>168</v>
      </c>
      <c r="G23" s="102" t="s">
        <v>168</v>
      </c>
      <c r="H23" s="16">
        <v>0</v>
      </c>
      <c r="I23" s="44">
        <v>0</v>
      </c>
      <c r="J23" s="44">
        <v>0</v>
      </c>
      <c r="K23" s="17">
        <v>0</v>
      </c>
      <c r="L23" s="40">
        <v>0</v>
      </c>
      <c r="M23" s="16">
        <v>0</v>
      </c>
      <c r="N23" s="44">
        <v>0</v>
      </c>
      <c r="O23" s="44">
        <v>0</v>
      </c>
      <c r="P23" s="18">
        <v>0</v>
      </c>
      <c r="Q23" s="19">
        <v>0</v>
      </c>
      <c r="R23" s="103" t="s">
        <v>168</v>
      </c>
      <c r="S23" s="23">
        <v>0</v>
      </c>
      <c r="T23" s="23">
        <v>0</v>
      </c>
      <c r="U23" s="23">
        <v>0</v>
      </c>
      <c r="V23" s="23">
        <v>0</v>
      </c>
      <c r="W23" s="23">
        <v>0</v>
      </c>
      <c r="X23" s="23">
        <v>0</v>
      </c>
      <c r="Y23" s="23">
        <v>0</v>
      </c>
      <c r="Z23" s="23">
        <v>0</v>
      </c>
      <c r="AA23" s="23">
        <v>0</v>
      </c>
      <c r="AB23" s="23">
        <v>0</v>
      </c>
      <c r="AC23" s="105" t="s">
        <v>168</v>
      </c>
    </row>
    <row r="24" spans="1:41" ht="35.25" customHeight="1" x14ac:dyDescent="0.25">
      <c r="A24" s="99" t="s">
        <v>41</v>
      </c>
      <c r="B24" s="100" t="s">
        <v>42</v>
      </c>
      <c r="C24" s="101" t="s">
        <v>34</v>
      </c>
      <c r="D24" s="102" t="s">
        <v>168</v>
      </c>
      <c r="E24" s="102" t="s">
        <v>168</v>
      </c>
      <c r="F24" s="102" t="s">
        <v>168</v>
      </c>
      <c r="G24" s="102" t="s">
        <v>168</v>
      </c>
      <c r="H24" s="16">
        <v>0</v>
      </c>
      <c r="I24" s="44">
        <v>0</v>
      </c>
      <c r="J24" s="44">
        <v>0</v>
      </c>
      <c r="K24" s="17">
        <v>0</v>
      </c>
      <c r="L24" s="40">
        <v>0</v>
      </c>
      <c r="M24" s="20">
        <f>M77</f>
        <v>0.108197</v>
      </c>
      <c r="N24" s="44">
        <f t="shared" ref="N24:P24" si="4">N77</f>
        <v>0</v>
      </c>
      <c r="O24" s="44">
        <f t="shared" si="4"/>
        <v>0</v>
      </c>
      <c r="P24" s="21">
        <f t="shared" si="4"/>
        <v>0.108197</v>
      </c>
      <c r="Q24" s="19">
        <v>0</v>
      </c>
      <c r="R24" s="103" t="s">
        <v>168</v>
      </c>
      <c r="S24" s="23">
        <v>-0.108197</v>
      </c>
      <c r="T24" s="23">
        <v>0</v>
      </c>
      <c r="U24" s="23">
        <v>0</v>
      </c>
      <c r="V24" s="23">
        <v>0</v>
      </c>
      <c r="W24" s="23">
        <v>0</v>
      </c>
      <c r="X24" s="23">
        <v>0</v>
      </c>
      <c r="Y24" s="23">
        <v>-0.108197</v>
      </c>
      <c r="Z24" s="23">
        <v>0</v>
      </c>
      <c r="AA24" s="23">
        <v>0</v>
      </c>
      <c r="AB24" s="23">
        <v>0</v>
      </c>
      <c r="AC24" s="105" t="s">
        <v>168</v>
      </c>
    </row>
    <row r="25" spans="1:41" ht="37.5" customHeight="1" x14ac:dyDescent="0.25">
      <c r="A25" s="99" t="s">
        <v>43</v>
      </c>
      <c r="B25" s="100" t="s">
        <v>44</v>
      </c>
      <c r="C25" s="101" t="s">
        <v>34</v>
      </c>
      <c r="D25" s="102" t="s">
        <v>168</v>
      </c>
      <c r="E25" s="102" t="s">
        <v>168</v>
      </c>
      <c r="F25" s="102" t="s">
        <v>168</v>
      </c>
      <c r="G25" s="102" t="s">
        <v>168</v>
      </c>
      <c r="H25" s="16">
        <v>0</v>
      </c>
      <c r="I25" s="44">
        <v>0</v>
      </c>
      <c r="J25" s="44">
        <v>0</v>
      </c>
      <c r="K25" s="17">
        <v>0</v>
      </c>
      <c r="L25" s="40">
        <v>0</v>
      </c>
      <c r="M25" s="16">
        <v>0</v>
      </c>
      <c r="N25" s="44">
        <v>0</v>
      </c>
      <c r="O25" s="44">
        <v>0</v>
      </c>
      <c r="P25" s="18">
        <v>0</v>
      </c>
      <c r="Q25" s="19">
        <v>0</v>
      </c>
      <c r="R25" s="103" t="s">
        <v>168</v>
      </c>
      <c r="S25" s="23">
        <v>0</v>
      </c>
      <c r="T25" s="23">
        <v>0</v>
      </c>
      <c r="U25" s="23">
        <v>0</v>
      </c>
      <c r="V25" s="23">
        <v>0</v>
      </c>
      <c r="W25" s="23">
        <v>0</v>
      </c>
      <c r="X25" s="23">
        <v>0</v>
      </c>
      <c r="Y25" s="23">
        <v>0</v>
      </c>
      <c r="Z25" s="23">
        <v>0</v>
      </c>
      <c r="AA25" s="23">
        <v>0</v>
      </c>
      <c r="AB25" s="23">
        <v>0</v>
      </c>
      <c r="AC25" s="105" t="s">
        <v>168</v>
      </c>
    </row>
    <row r="26" spans="1:41" ht="25.5" customHeight="1" x14ac:dyDescent="0.25">
      <c r="A26" s="99" t="s">
        <v>45</v>
      </c>
      <c r="B26" s="100" t="s">
        <v>46</v>
      </c>
      <c r="C26" s="101" t="s">
        <v>34</v>
      </c>
      <c r="D26" s="102" t="s">
        <v>168</v>
      </c>
      <c r="E26" s="102" t="s">
        <v>168</v>
      </c>
      <c r="F26" s="102" t="s">
        <v>168</v>
      </c>
      <c r="G26" s="102" t="s">
        <v>168</v>
      </c>
      <c r="H26" s="16">
        <f>H80</f>
        <v>10.53032</v>
      </c>
      <c r="I26" s="44">
        <f t="shared" ref="I26:P26" si="5">I80</f>
        <v>0</v>
      </c>
      <c r="J26" s="44">
        <f t="shared" si="5"/>
        <v>0</v>
      </c>
      <c r="K26" s="17">
        <f t="shared" si="5"/>
        <v>10.53032</v>
      </c>
      <c r="L26" s="40">
        <f t="shared" si="5"/>
        <v>0</v>
      </c>
      <c r="M26" s="16">
        <f t="shared" si="5"/>
        <v>4.9530000000000003</v>
      </c>
      <c r="N26" s="44">
        <f t="shared" si="5"/>
        <v>0</v>
      </c>
      <c r="O26" s="44">
        <f t="shared" si="5"/>
        <v>0</v>
      </c>
      <c r="P26" s="17">
        <f t="shared" si="5"/>
        <v>4.9530000000000003</v>
      </c>
      <c r="Q26" s="19">
        <v>0</v>
      </c>
      <c r="R26" s="103" t="s">
        <v>168</v>
      </c>
      <c r="S26" s="23">
        <v>5.5773199999999994</v>
      </c>
      <c r="T26" s="23">
        <v>52.9643923451519</v>
      </c>
      <c r="U26" s="23">
        <v>0</v>
      </c>
      <c r="V26" s="23">
        <v>0</v>
      </c>
      <c r="W26" s="23">
        <v>0</v>
      </c>
      <c r="X26" s="23">
        <v>0</v>
      </c>
      <c r="Y26" s="23">
        <v>5.5773199999999994</v>
      </c>
      <c r="Z26" s="23">
        <v>52.9643923451519</v>
      </c>
      <c r="AA26" s="23">
        <v>0</v>
      </c>
      <c r="AB26" s="23">
        <v>0</v>
      </c>
      <c r="AC26" s="105" t="s">
        <v>168</v>
      </c>
    </row>
    <row r="27" spans="1:41" x14ac:dyDescent="0.25">
      <c r="A27" s="99" t="s">
        <v>47</v>
      </c>
      <c r="B27" s="107" t="s">
        <v>48</v>
      </c>
      <c r="C27" s="101" t="s">
        <v>34</v>
      </c>
      <c r="D27" s="102" t="s">
        <v>168</v>
      </c>
      <c r="E27" s="102" t="s">
        <v>168</v>
      </c>
      <c r="F27" s="102" t="s">
        <v>168</v>
      </c>
      <c r="G27" s="102" t="s">
        <v>168</v>
      </c>
      <c r="H27" s="20">
        <f>H20</f>
        <v>24.609926599999998</v>
      </c>
      <c r="I27" s="44">
        <f t="shared" ref="I27:Q27" si="6">I20</f>
        <v>0</v>
      </c>
      <c r="J27" s="44">
        <f t="shared" si="6"/>
        <v>0</v>
      </c>
      <c r="K27" s="17">
        <f t="shared" si="6"/>
        <v>24.609926599999998</v>
      </c>
      <c r="L27" s="108">
        <f t="shared" si="6"/>
        <v>0</v>
      </c>
      <c r="M27" s="20">
        <f t="shared" si="6"/>
        <v>27.640282525000003</v>
      </c>
      <c r="N27" s="44">
        <f t="shared" si="6"/>
        <v>0</v>
      </c>
      <c r="O27" s="44">
        <f t="shared" si="6"/>
        <v>0</v>
      </c>
      <c r="P27" s="17">
        <f t="shared" si="6"/>
        <v>27.640282525000003</v>
      </c>
      <c r="Q27" s="109">
        <f t="shared" si="6"/>
        <v>0</v>
      </c>
      <c r="R27" s="103" t="s">
        <v>168</v>
      </c>
      <c r="S27" s="23">
        <v>-3.0303559250000056</v>
      </c>
      <c r="T27" s="23">
        <v>-12.313551252119565</v>
      </c>
      <c r="U27" s="23">
        <v>0</v>
      </c>
      <c r="V27" s="23">
        <v>0</v>
      </c>
      <c r="W27" s="23">
        <v>0</v>
      </c>
      <c r="X27" s="23">
        <v>0</v>
      </c>
      <c r="Y27" s="23">
        <v>-3.0303559250000056</v>
      </c>
      <c r="Z27" s="23">
        <v>-12.313551252119565</v>
      </c>
      <c r="AA27" s="23">
        <v>0</v>
      </c>
      <c r="AB27" s="23">
        <v>0</v>
      </c>
      <c r="AC27" s="105" t="s">
        <v>168</v>
      </c>
    </row>
    <row r="28" spans="1:41" ht="25.5" x14ac:dyDescent="0.25">
      <c r="A28" s="99" t="s">
        <v>49</v>
      </c>
      <c r="B28" s="100" t="s">
        <v>50</v>
      </c>
      <c r="C28" s="101" t="s">
        <v>34</v>
      </c>
      <c r="D28" s="102" t="s">
        <v>168</v>
      </c>
      <c r="E28" s="102" t="s">
        <v>168</v>
      </c>
      <c r="F28" s="102" t="s">
        <v>168</v>
      </c>
      <c r="G28" s="102" t="s">
        <v>168</v>
      </c>
      <c r="H28" s="16">
        <f>H29+H34+H37+H46</f>
        <v>0</v>
      </c>
      <c r="I28" s="44">
        <f t="shared" ref="I28:Q28" si="7">I29+I34+I37+I46</f>
        <v>0</v>
      </c>
      <c r="J28" s="44">
        <f t="shared" si="7"/>
        <v>0</v>
      </c>
      <c r="K28" s="110">
        <f t="shared" si="7"/>
        <v>0</v>
      </c>
      <c r="L28" s="40">
        <f t="shared" si="7"/>
        <v>0</v>
      </c>
      <c r="M28" s="111">
        <f t="shared" si="7"/>
        <v>1.985599865</v>
      </c>
      <c r="N28" s="44">
        <f t="shared" si="7"/>
        <v>0</v>
      </c>
      <c r="O28" s="44">
        <f t="shared" si="7"/>
        <v>0</v>
      </c>
      <c r="P28" s="14">
        <f t="shared" si="7"/>
        <v>1.985599865</v>
      </c>
      <c r="Q28" s="15">
        <f t="shared" si="7"/>
        <v>0</v>
      </c>
      <c r="R28" s="103" t="s">
        <v>168</v>
      </c>
      <c r="S28" s="23">
        <v>-1.985599865</v>
      </c>
      <c r="T28" s="23">
        <v>0</v>
      </c>
      <c r="U28" s="23">
        <v>0</v>
      </c>
      <c r="V28" s="23">
        <v>0</v>
      </c>
      <c r="W28" s="23">
        <v>0</v>
      </c>
      <c r="X28" s="23">
        <v>0</v>
      </c>
      <c r="Y28" s="23">
        <v>-1.985599865</v>
      </c>
      <c r="Z28" s="23">
        <v>0</v>
      </c>
      <c r="AA28" s="23">
        <v>0</v>
      </c>
      <c r="AB28" s="23">
        <v>0</v>
      </c>
      <c r="AC28" s="105" t="s">
        <v>168</v>
      </c>
    </row>
    <row r="29" spans="1:41" ht="38.25" x14ac:dyDescent="0.25">
      <c r="A29" s="99" t="s">
        <v>51</v>
      </c>
      <c r="B29" s="100" t="s">
        <v>52</v>
      </c>
      <c r="C29" s="101" t="s">
        <v>34</v>
      </c>
      <c r="D29" s="102" t="s">
        <v>168</v>
      </c>
      <c r="E29" s="102" t="s">
        <v>168</v>
      </c>
      <c r="F29" s="102" t="s">
        <v>168</v>
      </c>
      <c r="G29" s="102" t="s">
        <v>168</v>
      </c>
      <c r="H29" s="16">
        <f>H30+H31+H32</f>
        <v>0</v>
      </c>
      <c r="I29" s="44">
        <f t="shared" ref="I29:Q29" si="8">I30+I31+I32</f>
        <v>0</v>
      </c>
      <c r="J29" s="44">
        <f t="shared" si="8"/>
        <v>0</v>
      </c>
      <c r="K29" s="110">
        <f t="shared" si="8"/>
        <v>0</v>
      </c>
      <c r="L29" s="40">
        <f t="shared" si="8"/>
        <v>0</v>
      </c>
      <c r="M29" s="111">
        <f t="shared" si="8"/>
        <v>1.985599865</v>
      </c>
      <c r="N29" s="44">
        <f t="shared" si="8"/>
        <v>0</v>
      </c>
      <c r="O29" s="44">
        <f t="shared" si="8"/>
        <v>0</v>
      </c>
      <c r="P29" s="14">
        <f t="shared" si="8"/>
        <v>1.985599865</v>
      </c>
      <c r="Q29" s="15">
        <f t="shared" si="8"/>
        <v>0</v>
      </c>
      <c r="R29" s="103" t="s">
        <v>168</v>
      </c>
      <c r="S29" s="23">
        <v>-1.985599865</v>
      </c>
      <c r="T29" s="23">
        <v>0</v>
      </c>
      <c r="U29" s="23">
        <v>0</v>
      </c>
      <c r="V29" s="23">
        <v>0</v>
      </c>
      <c r="W29" s="23">
        <v>0</v>
      </c>
      <c r="X29" s="23">
        <v>0</v>
      </c>
      <c r="Y29" s="23">
        <v>-1.985599865</v>
      </c>
      <c r="Z29" s="23">
        <v>0</v>
      </c>
      <c r="AA29" s="23">
        <v>0</v>
      </c>
      <c r="AB29" s="23">
        <v>0</v>
      </c>
      <c r="AC29" s="105" t="s">
        <v>168</v>
      </c>
    </row>
    <row r="30" spans="1:41" ht="57" customHeight="1" x14ac:dyDescent="0.25">
      <c r="A30" s="99" t="s">
        <v>53</v>
      </c>
      <c r="B30" s="100" t="s">
        <v>54</v>
      </c>
      <c r="C30" s="101" t="s">
        <v>34</v>
      </c>
      <c r="D30" s="102" t="s">
        <v>168</v>
      </c>
      <c r="E30" s="102" t="s">
        <v>168</v>
      </c>
      <c r="F30" s="102" t="s">
        <v>168</v>
      </c>
      <c r="G30" s="102" t="s">
        <v>168</v>
      </c>
      <c r="H30" s="16">
        <f>SUM(I30:L30)</f>
        <v>0</v>
      </c>
      <c r="I30" s="44">
        <v>0</v>
      </c>
      <c r="J30" s="44">
        <v>0</v>
      </c>
      <c r="K30" s="110">
        <v>0</v>
      </c>
      <c r="L30" s="112">
        <v>0</v>
      </c>
      <c r="M30" s="111">
        <f>SUM(N30:Q30)</f>
        <v>0.63373316000000002</v>
      </c>
      <c r="N30" s="44">
        <v>0</v>
      </c>
      <c r="O30" s="44">
        <v>0</v>
      </c>
      <c r="P30" s="14">
        <f>0.537062*1.18</f>
        <v>0.63373316000000002</v>
      </c>
      <c r="Q30" s="19">
        <v>0</v>
      </c>
      <c r="R30" s="103" t="s">
        <v>168</v>
      </c>
      <c r="S30" s="23">
        <v>-0.63373316000000002</v>
      </c>
      <c r="T30" s="23">
        <v>0</v>
      </c>
      <c r="U30" s="23">
        <v>0</v>
      </c>
      <c r="V30" s="23">
        <v>0</v>
      </c>
      <c r="W30" s="23">
        <v>0</v>
      </c>
      <c r="X30" s="23">
        <v>0</v>
      </c>
      <c r="Y30" s="23">
        <v>-0.63373316000000002</v>
      </c>
      <c r="Z30" s="23">
        <v>0</v>
      </c>
      <c r="AA30" s="23">
        <v>0</v>
      </c>
      <c r="AB30" s="23">
        <v>0</v>
      </c>
      <c r="AC30" s="105" t="s">
        <v>168</v>
      </c>
    </row>
    <row r="31" spans="1:41" ht="61.5" customHeight="1" x14ac:dyDescent="0.25">
      <c r="A31" s="99" t="s">
        <v>55</v>
      </c>
      <c r="B31" s="100" t="s">
        <v>56</v>
      </c>
      <c r="C31" s="101" t="s">
        <v>34</v>
      </c>
      <c r="D31" s="102" t="s">
        <v>168</v>
      </c>
      <c r="E31" s="102" t="s">
        <v>168</v>
      </c>
      <c r="F31" s="102" t="s">
        <v>168</v>
      </c>
      <c r="G31" s="102" t="s">
        <v>168</v>
      </c>
      <c r="H31" s="16">
        <f t="shared" ref="H31:H33" si="9">SUM(I31:L31)</f>
        <v>0</v>
      </c>
      <c r="I31" s="45">
        <v>0</v>
      </c>
      <c r="J31" s="45">
        <v>0</v>
      </c>
      <c r="K31" s="110">
        <v>0</v>
      </c>
      <c r="L31" s="41">
        <v>0</v>
      </c>
      <c r="M31" s="111">
        <f t="shared" ref="M31:M33" si="10">SUM(N31:Q31)</f>
        <v>1.1098095880000001</v>
      </c>
      <c r="N31" s="45">
        <v>0</v>
      </c>
      <c r="O31" s="45">
        <v>0</v>
      </c>
      <c r="P31" s="14">
        <f>0.9405166*1.18</f>
        <v>1.1098095880000001</v>
      </c>
      <c r="Q31" s="24">
        <v>0</v>
      </c>
      <c r="R31" s="103" t="s">
        <v>168</v>
      </c>
      <c r="S31" s="23">
        <v>-1.1098095880000001</v>
      </c>
      <c r="T31" s="23">
        <v>0</v>
      </c>
      <c r="U31" s="23">
        <v>0</v>
      </c>
      <c r="V31" s="23">
        <v>0</v>
      </c>
      <c r="W31" s="23">
        <v>0</v>
      </c>
      <c r="X31" s="23">
        <v>0</v>
      </c>
      <c r="Y31" s="23">
        <v>-1.1098095880000001</v>
      </c>
      <c r="Z31" s="23">
        <v>0</v>
      </c>
      <c r="AA31" s="23">
        <v>0</v>
      </c>
      <c r="AB31" s="23">
        <v>0</v>
      </c>
      <c r="AC31" s="105" t="s">
        <v>168</v>
      </c>
    </row>
    <row r="32" spans="1:41" ht="55.5" customHeight="1" x14ac:dyDescent="0.25">
      <c r="A32" s="99" t="s">
        <v>57</v>
      </c>
      <c r="B32" s="100" t="s">
        <v>58</v>
      </c>
      <c r="C32" s="101" t="s">
        <v>34</v>
      </c>
      <c r="D32" s="102" t="s">
        <v>168</v>
      </c>
      <c r="E32" s="102" t="s">
        <v>168</v>
      </c>
      <c r="F32" s="102" t="s">
        <v>168</v>
      </c>
      <c r="G32" s="102" t="s">
        <v>168</v>
      </c>
      <c r="H32" s="16">
        <f t="shared" si="9"/>
        <v>0</v>
      </c>
      <c r="I32" s="45">
        <v>0</v>
      </c>
      <c r="J32" s="45">
        <v>0</v>
      </c>
      <c r="K32" s="110">
        <v>0</v>
      </c>
      <c r="L32" s="41">
        <v>0</v>
      </c>
      <c r="M32" s="111">
        <f t="shared" si="10"/>
        <v>0.24205711699999996</v>
      </c>
      <c r="N32" s="45">
        <v>0</v>
      </c>
      <c r="O32" s="45">
        <v>0</v>
      </c>
      <c r="P32" s="14">
        <f>0.20513315*1.18</f>
        <v>0.24205711699999996</v>
      </c>
      <c r="Q32" s="24">
        <v>0</v>
      </c>
      <c r="R32" s="103" t="s">
        <v>168</v>
      </c>
      <c r="S32" s="23">
        <v>-0.24205711699999996</v>
      </c>
      <c r="T32" s="23">
        <v>0</v>
      </c>
      <c r="U32" s="23">
        <v>0</v>
      </c>
      <c r="V32" s="23">
        <v>0</v>
      </c>
      <c r="W32" s="23">
        <v>0</v>
      </c>
      <c r="X32" s="23">
        <v>0</v>
      </c>
      <c r="Y32" s="23">
        <v>-0.24205711699999996</v>
      </c>
      <c r="Z32" s="23">
        <v>0</v>
      </c>
      <c r="AA32" s="23">
        <v>0</v>
      </c>
      <c r="AB32" s="23">
        <v>0</v>
      </c>
      <c r="AC32" s="105" t="s">
        <v>168</v>
      </c>
    </row>
    <row r="33" spans="1:29" ht="33" customHeight="1" x14ac:dyDescent="0.25">
      <c r="A33" s="3" t="s">
        <v>59</v>
      </c>
      <c r="B33" s="113" t="s">
        <v>60</v>
      </c>
      <c r="C33" s="4" t="s">
        <v>61</v>
      </c>
      <c r="D33" s="102" t="s">
        <v>168</v>
      </c>
      <c r="E33" s="102" t="s">
        <v>168</v>
      </c>
      <c r="F33" s="102" t="s">
        <v>168</v>
      </c>
      <c r="G33" s="102" t="s">
        <v>168</v>
      </c>
      <c r="H33" s="22">
        <f t="shared" si="9"/>
        <v>0</v>
      </c>
      <c r="I33" s="45">
        <v>0</v>
      </c>
      <c r="J33" s="45">
        <v>0</v>
      </c>
      <c r="K33" s="33">
        <v>0</v>
      </c>
      <c r="L33" s="41">
        <v>0</v>
      </c>
      <c r="M33" s="32">
        <f t="shared" si="10"/>
        <v>0.24205711699999996</v>
      </c>
      <c r="N33" s="45">
        <v>0</v>
      </c>
      <c r="O33" s="45">
        <v>0</v>
      </c>
      <c r="P33" s="29">
        <f>0.20513315*1.18</f>
        <v>0.24205711699999996</v>
      </c>
      <c r="Q33" s="24">
        <v>0</v>
      </c>
      <c r="R33" s="103" t="s">
        <v>168</v>
      </c>
      <c r="S33" s="23">
        <v>-0.24205711699999996</v>
      </c>
      <c r="T33" s="23">
        <v>0</v>
      </c>
      <c r="U33" s="23">
        <v>0</v>
      </c>
      <c r="V33" s="23">
        <v>0</v>
      </c>
      <c r="W33" s="23">
        <v>0</v>
      </c>
      <c r="X33" s="23">
        <v>0</v>
      </c>
      <c r="Y33" s="23">
        <v>-0.24205711699999996</v>
      </c>
      <c r="Z33" s="23">
        <v>0</v>
      </c>
      <c r="AA33" s="23">
        <v>0</v>
      </c>
      <c r="AB33" s="23">
        <v>0</v>
      </c>
      <c r="AC33" s="105" t="s">
        <v>168</v>
      </c>
    </row>
    <row r="34" spans="1:29" ht="46.5" customHeight="1" x14ac:dyDescent="0.25">
      <c r="A34" s="99" t="s">
        <v>62</v>
      </c>
      <c r="B34" s="100" t="s">
        <v>63</v>
      </c>
      <c r="C34" s="101" t="s">
        <v>34</v>
      </c>
      <c r="D34" s="102" t="s">
        <v>168</v>
      </c>
      <c r="E34" s="102" t="s">
        <v>168</v>
      </c>
      <c r="F34" s="102" t="s">
        <v>168</v>
      </c>
      <c r="G34" s="102" t="s">
        <v>168</v>
      </c>
      <c r="H34" s="16">
        <f>H35+H36</f>
        <v>0</v>
      </c>
      <c r="I34" s="44">
        <f t="shared" ref="I34:Q34" si="11">I35+I36</f>
        <v>0</v>
      </c>
      <c r="J34" s="44">
        <f t="shared" si="11"/>
        <v>0</v>
      </c>
      <c r="K34" s="17">
        <f t="shared" si="11"/>
        <v>0</v>
      </c>
      <c r="L34" s="40">
        <f t="shared" si="11"/>
        <v>0</v>
      </c>
      <c r="M34" s="16">
        <f t="shared" si="11"/>
        <v>0</v>
      </c>
      <c r="N34" s="44">
        <f t="shared" si="11"/>
        <v>0</v>
      </c>
      <c r="O34" s="44">
        <f t="shared" si="11"/>
        <v>0</v>
      </c>
      <c r="P34" s="17">
        <f t="shared" si="11"/>
        <v>0</v>
      </c>
      <c r="Q34" s="15">
        <f t="shared" si="11"/>
        <v>0</v>
      </c>
      <c r="R34" s="103" t="s">
        <v>168</v>
      </c>
      <c r="S34" s="23">
        <v>0</v>
      </c>
      <c r="T34" s="23">
        <v>0</v>
      </c>
      <c r="U34" s="23">
        <v>0</v>
      </c>
      <c r="V34" s="23">
        <v>0</v>
      </c>
      <c r="W34" s="23">
        <v>0</v>
      </c>
      <c r="X34" s="23">
        <v>0</v>
      </c>
      <c r="Y34" s="23">
        <v>0</v>
      </c>
      <c r="Z34" s="23">
        <v>0</v>
      </c>
      <c r="AA34" s="23">
        <v>0</v>
      </c>
      <c r="AB34" s="23">
        <v>0</v>
      </c>
      <c r="AC34" s="105" t="s">
        <v>168</v>
      </c>
    </row>
    <row r="35" spans="1:29" ht="51" x14ac:dyDescent="0.25">
      <c r="A35" s="99" t="s">
        <v>64</v>
      </c>
      <c r="B35" s="100" t="s">
        <v>65</v>
      </c>
      <c r="C35" s="101" t="s">
        <v>34</v>
      </c>
      <c r="D35" s="102" t="s">
        <v>168</v>
      </c>
      <c r="E35" s="102" t="s">
        <v>168</v>
      </c>
      <c r="F35" s="102" t="s">
        <v>168</v>
      </c>
      <c r="G35" s="102" t="s">
        <v>168</v>
      </c>
      <c r="H35" s="22">
        <v>0</v>
      </c>
      <c r="I35" s="45">
        <v>0</v>
      </c>
      <c r="J35" s="45">
        <v>0</v>
      </c>
      <c r="K35" s="23">
        <v>0</v>
      </c>
      <c r="L35" s="41">
        <v>0</v>
      </c>
      <c r="M35" s="25">
        <v>0</v>
      </c>
      <c r="N35" s="45">
        <v>0</v>
      </c>
      <c r="O35" s="45">
        <v>0</v>
      </c>
      <c r="P35" s="23">
        <v>0</v>
      </c>
      <c r="Q35" s="24">
        <v>0</v>
      </c>
      <c r="R35" s="103" t="s">
        <v>168</v>
      </c>
      <c r="S35" s="23">
        <v>0</v>
      </c>
      <c r="T35" s="23">
        <v>0</v>
      </c>
      <c r="U35" s="23">
        <v>0</v>
      </c>
      <c r="V35" s="23">
        <v>0</v>
      </c>
      <c r="W35" s="23">
        <v>0</v>
      </c>
      <c r="X35" s="23">
        <v>0</v>
      </c>
      <c r="Y35" s="23">
        <v>0</v>
      </c>
      <c r="Z35" s="23">
        <v>0</v>
      </c>
      <c r="AA35" s="23">
        <v>0</v>
      </c>
      <c r="AB35" s="23">
        <v>0</v>
      </c>
      <c r="AC35" s="105" t="s">
        <v>168</v>
      </c>
    </row>
    <row r="36" spans="1:29" ht="50.25" customHeight="1" x14ac:dyDescent="0.25">
      <c r="A36" s="99" t="s">
        <v>66</v>
      </c>
      <c r="B36" s="100" t="s">
        <v>67</v>
      </c>
      <c r="C36" s="101" t="s">
        <v>34</v>
      </c>
      <c r="D36" s="102" t="s">
        <v>168</v>
      </c>
      <c r="E36" s="102" t="s">
        <v>168</v>
      </c>
      <c r="F36" s="102" t="s">
        <v>168</v>
      </c>
      <c r="G36" s="102" t="s">
        <v>168</v>
      </c>
      <c r="H36" s="22">
        <v>0</v>
      </c>
      <c r="I36" s="45">
        <v>0</v>
      </c>
      <c r="J36" s="45">
        <v>0</v>
      </c>
      <c r="K36" s="23">
        <v>0</v>
      </c>
      <c r="L36" s="41">
        <v>0</v>
      </c>
      <c r="M36" s="25">
        <v>0</v>
      </c>
      <c r="N36" s="45">
        <v>0</v>
      </c>
      <c r="O36" s="45">
        <v>0</v>
      </c>
      <c r="P36" s="23">
        <v>0</v>
      </c>
      <c r="Q36" s="24">
        <v>0</v>
      </c>
      <c r="R36" s="103" t="s">
        <v>168</v>
      </c>
      <c r="S36" s="23">
        <v>0</v>
      </c>
      <c r="T36" s="23">
        <v>0</v>
      </c>
      <c r="U36" s="23">
        <v>0</v>
      </c>
      <c r="V36" s="23">
        <v>0</v>
      </c>
      <c r="W36" s="23">
        <v>0</v>
      </c>
      <c r="X36" s="23">
        <v>0</v>
      </c>
      <c r="Y36" s="23">
        <v>0</v>
      </c>
      <c r="Z36" s="23">
        <v>0</v>
      </c>
      <c r="AA36" s="23">
        <v>0</v>
      </c>
      <c r="AB36" s="23">
        <v>0</v>
      </c>
      <c r="AC36" s="105" t="s">
        <v>168</v>
      </c>
    </row>
    <row r="37" spans="1:29" ht="49.5" customHeight="1" x14ac:dyDescent="0.25">
      <c r="A37" s="99" t="s">
        <v>68</v>
      </c>
      <c r="B37" s="100" t="s">
        <v>69</v>
      </c>
      <c r="C37" s="101" t="s">
        <v>34</v>
      </c>
      <c r="D37" s="102" t="s">
        <v>168</v>
      </c>
      <c r="E37" s="102" t="s">
        <v>168</v>
      </c>
      <c r="F37" s="102" t="s">
        <v>168</v>
      </c>
      <c r="G37" s="102" t="s">
        <v>168</v>
      </c>
      <c r="H37" s="16">
        <f>H38+H42</f>
        <v>0</v>
      </c>
      <c r="I37" s="44">
        <f t="shared" ref="I37:Q37" si="12">I38+I42</f>
        <v>0</v>
      </c>
      <c r="J37" s="44">
        <f t="shared" si="12"/>
        <v>0</v>
      </c>
      <c r="K37" s="17">
        <f t="shared" si="12"/>
        <v>0</v>
      </c>
      <c r="L37" s="40">
        <f t="shared" si="12"/>
        <v>0</v>
      </c>
      <c r="M37" s="16">
        <f t="shared" si="12"/>
        <v>0</v>
      </c>
      <c r="N37" s="44">
        <f t="shared" si="12"/>
        <v>0</v>
      </c>
      <c r="O37" s="44">
        <f t="shared" si="12"/>
        <v>0</v>
      </c>
      <c r="P37" s="17">
        <f t="shared" si="12"/>
        <v>0</v>
      </c>
      <c r="Q37" s="15">
        <f t="shared" si="12"/>
        <v>0</v>
      </c>
      <c r="R37" s="103" t="s">
        <v>168</v>
      </c>
      <c r="S37" s="23">
        <v>0</v>
      </c>
      <c r="T37" s="23">
        <v>0</v>
      </c>
      <c r="U37" s="23">
        <v>0</v>
      </c>
      <c r="V37" s="23">
        <v>0</v>
      </c>
      <c r="W37" s="23">
        <v>0</v>
      </c>
      <c r="X37" s="23">
        <v>0</v>
      </c>
      <c r="Y37" s="23">
        <v>0</v>
      </c>
      <c r="Z37" s="23">
        <v>0</v>
      </c>
      <c r="AA37" s="23">
        <v>0</v>
      </c>
      <c r="AB37" s="23">
        <v>0</v>
      </c>
      <c r="AC37" s="105" t="s">
        <v>168</v>
      </c>
    </row>
    <row r="38" spans="1:29" ht="33" hidden="1" customHeight="1" outlineLevel="1" x14ac:dyDescent="0.25">
      <c r="A38" s="99" t="s">
        <v>70</v>
      </c>
      <c r="B38" s="100" t="s">
        <v>71</v>
      </c>
      <c r="C38" s="101" t="s">
        <v>34</v>
      </c>
      <c r="D38" s="102" t="s">
        <v>168</v>
      </c>
      <c r="E38" s="102" t="s">
        <v>168</v>
      </c>
      <c r="F38" s="102" t="s">
        <v>168</v>
      </c>
      <c r="G38" s="102" t="s">
        <v>168</v>
      </c>
      <c r="H38" s="22">
        <f>SUM(H39:H45)</f>
        <v>0</v>
      </c>
      <c r="I38" s="45">
        <v>0</v>
      </c>
      <c r="J38" s="45">
        <v>0</v>
      </c>
      <c r="K38" s="23">
        <v>0</v>
      </c>
      <c r="L38" s="41">
        <v>0</v>
      </c>
      <c r="M38" s="25">
        <v>0</v>
      </c>
      <c r="N38" s="45">
        <v>0</v>
      </c>
      <c r="O38" s="45">
        <v>0</v>
      </c>
      <c r="P38" s="23">
        <v>0</v>
      </c>
      <c r="Q38" s="24">
        <v>0</v>
      </c>
      <c r="R38" s="103" t="s">
        <v>168</v>
      </c>
      <c r="S38" s="23">
        <v>0</v>
      </c>
      <c r="T38" s="23">
        <v>0</v>
      </c>
      <c r="U38" s="23">
        <v>0</v>
      </c>
      <c r="V38" s="23">
        <v>0</v>
      </c>
      <c r="W38" s="23">
        <v>0</v>
      </c>
      <c r="X38" s="23">
        <v>0</v>
      </c>
      <c r="Y38" s="23">
        <v>0</v>
      </c>
      <c r="Z38" s="23">
        <v>0</v>
      </c>
      <c r="AA38" s="23">
        <v>0</v>
      </c>
      <c r="AB38" s="23">
        <v>0</v>
      </c>
      <c r="AC38" s="105" t="s">
        <v>168</v>
      </c>
    </row>
    <row r="39" spans="1:29" ht="96" hidden="1" customHeight="1" outlineLevel="1" x14ac:dyDescent="0.25">
      <c r="A39" s="99" t="s">
        <v>72</v>
      </c>
      <c r="B39" s="100" t="s">
        <v>73</v>
      </c>
      <c r="C39" s="101" t="s">
        <v>34</v>
      </c>
      <c r="D39" s="102" t="s">
        <v>168</v>
      </c>
      <c r="E39" s="102" t="s">
        <v>168</v>
      </c>
      <c r="F39" s="102" t="s">
        <v>168</v>
      </c>
      <c r="G39" s="102" t="s">
        <v>168</v>
      </c>
      <c r="H39" s="22">
        <v>0</v>
      </c>
      <c r="I39" s="45">
        <v>0</v>
      </c>
      <c r="J39" s="45">
        <v>0</v>
      </c>
      <c r="K39" s="23">
        <v>0</v>
      </c>
      <c r="L39" s="41">
        <v>0</v>
      </c>
      <c r="M39" s="25">
        <v>0</v>
      </c>
      <c r="N39" s="45">
        <v>0</v>
      </c>
      <c r="O39" s="45">
        <v>0</v>
      </c>
      <c r="P39" s="23">
        <v>0</v>
      </c>
      <c r="Q39" s="24">
        <v>0</v>
      </c>
      <c r="R39" s="103" t="s">
        <v>168</v>
      </c>
      <c r="S39" s="23">
        <v>0</v>
      </c>
      <c r="T39" s="23">
        <v>0</v>
      </c>
      <c r="U39" s="23">
        <v>0</v>
      </c>
      <c r="V39" s="23">
        <v>0</v>
      </c>
      <c r="W39" s="23">
        <v>0</v>
      </c>
      <c r="X39" s="23">
        <v>0</v>
      </c>
      <c r="Y39" s="23">
        <v>0</v>
      </c>
      <c r="Z39" s="23">
        <v>0</v>
      </c>
      <c r="AA39" s="23">
        <v>0</v>
      </c>
      <c r="AB39" s="23">
        <v>0</v>
      </c>
      <c r="AC39" s="105" t="s">
        <v>168</v>
      </c>
    </row>
    <row r="40" spans="1:29" ht="85.5" hidden="1" customHeight="1" outlineLevel="1" x14ac:dyDescent="0.25">
      <c r="A40" s="99" t="s">
        <v>74</v>
      </c>
      <c r="B40" s="100" t="s">
        <v>75</v>
      </c>
      <c r="C40" s="101" t="s">
        <v>34</v>
      </c>
      <c r="D40" s="102" t="s">
        <v>168</v>
      </c>
      <c r="E40" s="102" t="s">
        <v>168</v>
      </c>
      <c r="F40" s="102" t="s">
        <v>168</v>
      </c>
      <c r="G40" s="102" t="s">
        <v>168</v>
      </c>
      <c r="H40" s="22">
        <v>0</v>
      </c>
      <c r="I40" s="45">
        <v>0</v>
      </c>
      <c r="J40" s="45">
        <v>0</v>
      </c>
      <c r="K40" s="23">
        <v>0</v>
      </c>
      <c r="L40" s="41">
        <v>0</v>
      </c>
      <c r="M40" s="25">
        <v>0</v>
      </c>
      <c r="N40" s="45">
        <v>0</v>
      </c>
      <c r="O40" s="45">
        <v>0</v>
      </c>
      <c r="P40" s="23">
        <v>0</v>
      </c>
      <c r="Q40" s="24">
        <v>0</v>
      </c>
      <c r="R40" s="103" t="s">
        <v>168</v>
      </c>
      <c r="S40" s="23">
        <v>0</v>
      </c>
      <c r="T40" s="23">
        <v>0</v>
      </c>
      <c r="U40" s="23">
        <v>0</v>
      </c>
      <c r="V40" s="23">
        <v>0</v>
      </c>
      <c r="W40" s="23">
        <v>0</v>
      </c>
      <c r="X40" s="23">
        <v>0</v>
      </c>
      <c r="Y40" s="23">
        <v>0</v>
      </c>
      <c r="Z40" s="23">
        <v>0</v>
      </c>
      <c r="AA40" s="23">
        <v>0</v>
      </c>
      <c r="AB40" s="23">
        <v>0</v>
      </c>
      <c r="AC40" s="105" t="s">
        <v>168</v>
      </c>
    </row>
    <row r="41" spans="1:29" ht="76.5" hidden="1" outlineLevel="1" x14ac:dyDescent="0.25">
      <c r="A41" s="99" t="s">
        <v>76</v>
      </c>
      <c r="B41" s="100" t="s">
        <v>77</v>
      </c>
      <c r="C41" s="101" t="s">
        <v>34</v>
      </c>
      <c r="D41" s="102" t="s">
        <v>168</v>
      </c>
      <c r="E41" s="102" t="s">
        <v>168</v>
      </c>
      <c r="F41" s="102" t="s">
        <v>168</v>
      </c>
      <c r="G41" s="102" t="s">
        <v>168</v>
      </c>
      <c r="H41" s="22">
        <v>0</v>
      </c>
      <c r="I41" s="45">
        <v>0</v>
      </c>
      <c r="J41" s="45">
        <v>0</v>
      </c>
      <c r="K41" s="23">
        <v>0</v>
      </c>
      <c r="L41" s="41">
        <v>0</v>
      </c>
      <c r="M41" s="25">
        <v>0</v>
      </c>
      <c r="N41" s="45">
        <v>0</v>
      </c>
      <c r="O41" s="45">
        <v>0</v>
      </c>
      <c r="P41" s="23">
        <v>0</v>
      </c>
      <c r="Q41" s="24">
        <v>0</v>
      </c>
      <c r="R41" s="103" t="s">
        <v>168</v>
      </c>
      <c r="S41" s="23">
        <v>0</v>
      </c>
      <c r="T41" s="23">
        <v>0</v>
      </c>
      <c r="U41" s="23">
        <v>0</v>
      </c>
      <c r="V41" s="23">
        <v>0</v>
      </c>
      <c r="W41" s="23">
        <v>0</v>
      </c>
      <c r="X41" s="23">
        <v>0</v>
      </c>
      <c r="Y41" s="23">
        <v>0</v>
      </c>
      <c r="Z41" s="23">
        <v>0</v>
      </c>
      <c r="AA41" s="23">
        <v>0</v>
      </c>
      <c r="AB41" s="23">
        <v>0</v>
      </c>
      <c r="AC41" s="105" t="s">
        <v>168</v>
      </c>
    </row>
    <row r="42" spans="1:29" ht="37.5" hidden="1" customHeight="1" outlineLevel="1" x14ac:dyDescent="0.25">
      <c r="A42" s="99" t="s">
        <v>78</v>
      </c>
      <c r="B42" s="100" t="s">
        <v>71</v>
      </c>
      <c r="C42" s="101" t="s">
        <v>34</v>
      </c>
      <c r="D42" s="102" t="s">
        <v>168</v>
      </c>
      <c r="E42" s="102" t="s">
        <v>168</v>
      </c>
      <c r="F42" s="102" t="s">
        <v>168</v>
      </c>
      <c r="G42" s="102" t="s">
        <v>168</v>
      </c>
      <c r="H42" s="22">
        <v>0</v>
      </c>
      <c r="I42" s="45">
        <v>0</v>
      </c>
      <c r="J42" s="45">
        <v>0</v>
      </c>
      <c r="K42" s="23">
        <v>0</v>
      </c>
      <c r="L42" s="41">
        <v>0</v>
      </c>
      <c r="M42" s="25">
        <v>0</v>
      </c>
      <c r="N42" s="45">
        <v>0</v>
      </c>
      <c r="O42" s="45">
        <v>0</v>
      </c>
      <c r="P42" s="23">
        <v>0</v>
      </c>
      <c r="Q42" s="24">
        <v>0</v>
      </c>
      <c r="R42" s="103" t="s">
        <v>168</v>
      </c>
      <c r="S42" s="23">
        <v>0</v>
      </c>
      <c r="T42" s="23">
        <v>0</v>
      </c>
      <c r="U42" s="23">
        <v>0</v>
      </c>
      <c r="V42" s="23">
        <v>0</v>
      </c>
      <c r="W42" s="23">
        <v>0</v>
      </c>
      <c r="X42" s="23">
        <v>0</v>
      </c>
      <c r="Y42" s="23">
        <v>0</v>
      </c>
      <c r="Z42" s="23">
        <v>0</v>
      </c>
      <c r="AA42" s="23">
        <v>0</v>
      </c>
      <c r="AB42" s="23">
        <v>0</v>
      </c>
      <c r="AC42" s="105" t="s">
        <v>168</v>
      </c>
    </row>
    <row r="43" spans="1:29" ht="76.5" hidden="1" outlineLevel="1" x14ac:dyDescent="0.25">
      <c r="A43" s="99" t="s">
        <v>79</v>
      </c>
      <c r="B43" s="100" t="s">
        <v>73</v>
      </c>
      <c r="C43" s="101" t="s">
        <v>34</v>
      </c>
      <c r="D43" s="102" t="s">
        <v>168</v>
      </c>
      <c r="E43" s="102" t="s">
        <v>168</v>
      </c>
      <c r="F43" s="102" t="s">
        <v>168</v>
      </c>
      <c r="G43" s="102" t="s">
        <v>168</v>
      </c>
      <c r="H43" s="22">
        <v>0</v>
      </c>
      <c r="I43" s="45">
        <v>0</v>
      </c>
      <c r="J43" s="45">
        <v>0</v>
      </c>
      <c r="K43" s="23">
        <v>0</v>
      </c>
      <c r="L43" s="41">
        <v>0</v>
      </c>
      <c r="M43" s="25">
        <v>0</v>
      </c>
      <c r="N43" s="45">
        <v>0</v>
      </c>
      <c r="O43" s="45">
        <v>0</v>
      </c>
      <c r="P43" s="23">
        <v>0</v>
      </c>
      <c r="Q43" s="24">
        <v>0</v>
      </c>
      <c r="R43" s="103" t="s">
        <v>168</v>
      </c>
      <c r="S43" s="23">
        <v>0</v>
      </c>
      <c r="T43" s="23">
        <v>0</v>
      </c>
      <c r="U43" s="23">
        <v>0</v>
      </c>
      <c r="V43" s="23">
        <v>0</v>
      </c>
      <c r="W43" s="23">
        <v>0</v>
      </c>
      <c r="X43" s="23">
        <v>0</v>
      </c>
      <c r="Y43" s="23">
        <v>0</v>
      </c>
      <c r="Z43" s="23">
        <v>0</v>
      </c>
      <c r="AA43" s="23">
        <v>0</v>
      </c>
      <c r="AB43" s="23">
        <v>0</v>
      </c>
      <c r="AC43" s="105" t="s">
        <v>168</v>
      </c>
    </row>
    <row r="44" spans="1:29" ht="63.75" hidden="1" outlineLevel="1" x14ac:dyDescent="0.25">
      <c r="A44" s="99" t="s">
        <v>80</v>
      </c>
      <c r="B44" s="100" t="s">
        <v>75</v>
      </c>
      <c r="C44" s="101" t="s">
        <v>34</v>
      </c>
      <c r="D44" s="102" t="s">
        <v>168</v>
      </c>
      <c r="E44" s="102" t="s">
        <v>168</v>
      </c>
      <c r="F44" s="102" t="s">
        <v>168</v>
      </c>
      <c r="G44" s="102" t="s">
        <v>168</v>
      </c>
      <c r="H44" s="22">
        <v>0</v>
      </c>
      <c r="I44" s="45">
        <v>0</v>
      </c>
      <c r="J44" s="45">
        <v>0</v>
      </c>
      <c r="K44" s="23">
        <v>0</v>
      </c>
      <c r="L44" s="41">
        <v>0</v>
      </c>
      <c r="M44" s="25">
        <v>0</v>
      </c>
      <c r="N44" s="45">
        <v>0</v>
      </c>
      <c r="O44" s="45">
        <v>0</v>
      </c>
      <c r="P44" s="23">
        <v>0</v>
      </c>
      <c r="Q44" s="24">
        <v>0</v>
      </c>
      <c r="R44" s="103" t="s">
        <v>168</v>
      </c>
      <c r="S44" s="23">
        <v>0</v>
      </c>
      <c r="T44" s="23">
        <v>0</v>
      </c>
      <c r="U44" s="23">
        <v>0</v>
      </c>
      <c r="V44" s="23">
        <v>0</v>
      </c>
      <c r="W44" s="23">
        <v>0</v>
      </c>
      <c r="X44" s="23">
        <v>0</v>
      </c>
      <c r="Y44" s="23">
        <v>0</v>
      </c>
      <c r="Z44" s="23">
        <v>0</v>
      </c>
      <c r="AA44" s="23">
        <v>0</v>
      </c>
      <c r="AB44" s="23">
        <v>0</v>
      </c>
      <c r="AC44" s="105" t="s">
        <v>168</v>
      </c>
    </row>
    <row r="45" spans="1:29" ht="76.5" hidden="1" outlineLevel="1" x14ac:dyDescent="0.25">
      <c r="A45" s="99" t="s">
        <v>81</v>
      </c>
      <c r="B45" s="100" t="s">
        <v>82</v>
      </c>
      <c r="C45" s="101" t="s">
        <v>34</v>
      </c>
      <c r="D45" s="102" t="s">
        <v>168</v>
      </c>
      <c r="E45" s="102" t="s">
        <v>168</v>
      </c>
      <c r="F45" s="102" t="s">
        <v>168</v>
      </c>
      <c r="G45" s="102" t="s">
        <v>168</v>
      </c>
      <c r="H45" s="22">
        <v>0</v>
      </c>
      <c r="I45" s="45">
        <v>0</v>
      </c>
      <c r="J45" s="45">
        <v>0</v>
      </c>
      <c r="K45" s="23">
        <v>0</v>
      </c>
      <c r="L45" s="41">
        <v>0</v>
      </c>
      <c r="M45" s="25">
        <v>0</v>
      </c>
      <c r="N45" s="45">
        <v>0</v>
      </c>
      <c r="O45" s="45">
        <v>0</v>
      </c>
      <c r="P45" s="23">
        <v>0</v>
      </c>
      <c r="Q45" s="24">
        <v>0</v>
      </c>
      <c r="R45" s="103" t="s">
        <v>168</v>
      </c>
      <c r="S45" s="23">
        <v>0</v>
      </c>
      <c r="T45" s="23">
        <v>0</v>
      </c>
      <c r="U45" s="23">
        <v>0</v>
      </c>
      <c r="V45" s="23">
        <v>0</v>
      </c>
      <c r="W45" s="23">
        <v>0</v>
      </c>
      <c r="X45" s="23">
        <v>0</v>
      </c>
      <c r="Y45" s="23">
        <v>0</v>
      </c>
      <c r="Z45" s="23">
        <v>0</v>
      </c>
      <c r="AA45" s="23">
        <v>0</v>
      </c>
      <c r="AB45" s="23">
        <v>0</v>
      </c>
      <c r="AC45" s="105" t="s">
        <v>168</v>
      </c>
    </row>
    <row r="46" spans="1:29" ht="78.75" customHeight="1" collapsed="1" x14ac:dyDescent="0.25">
      <c r="A46" s="99" t="s">
        <v>83</v>
      </c>
      <c r="B46" s="100" t="s">
        <v>84</v>
      </c>
      <c r="C46" s="101" t="s">
        <v>34</v>
      </c>
      <c r="D46" s="102" t="s">
        <v>168</v>
      </c>
      <c r="E46" s="102" t="s">
        <v>168</v>
      </c>
      <c r="F46" s="102" t="s">
        <v>168</v>
      </c>
      <c r="G46" s="102" t="s">
        <v>168</v>
      </c>
      <c r="H46" s="16">
        <f>H47+H48</f>
        <v>0</v>
      </c>
      <c r="I46" s="44">
        <f t="shared" ref="I46:Q46" si="13">I47+I48</f>
        <v>0</v>
      </c>
      <c r="J46" s="44">
        <f t="shared" si="13"/>
        <v>0</v>
      </c>
      <c r="K46" s="17">
        <f t="shared" si="13"/>
        <v>0</v>
      </c>
      <c r="L46" s="40">
        <f t="shared" si="13"/>
        <v>0</v>
      </c>
      <c r="M46" s="16">
        <f t="shared" si="13"/>
        <v>0</v>
      </c>
      <c r="N46" s="44">
        <f t="shared" si="13"/>
        <v>0</v>
      </c>
      <c r="O46" s="44">
        <f t="shared" si="13"/>
        <v>0</v>
      </c>
      <c r="P46" s="17">
        <f t="shared" si="13"/>
        <v>0</v>
      </c>
      <c r="Q46" s="15">
        <f t="shared" si="13"/>
        <v>0</v>
      </c>
      <c r="R46" s="103" t="s">
        <v>168</v>
      </c>
      <c r="S46" s="23">
        <v>0</v>
      </c>
      <c r="T46" s="23">
        <v>0</v>
      </c>
      <c r="U46" s="23">
        <v>0</v>
      </c>
      <c r="V46" s="23">
        <v>0</v>
      </c>
      <c r="W46" s="23">
        <v>0</v>
      </c>
      <c r="X46" s="23">
        <v>0</v>
      </c>
      <c r="Y46" s="23">
        <v>0</v>
      </c>
      <c r="Z46" s="23">
        <v>0</v>
      </c>
      <c r="AA46" s="23">
        <v>0</v>
      </c>
      <c r="AB46" s="23">
        <v>0</v>
      </c>
      <c r="AC46" s="105" t="s">
        <v>168</v>
      </c>
    </row>
    <row r="47" spans="1:29" ht="68.25" hidden="1" customHeight="1" outlineLevel="1" x14ac:dyDescent="0.25">
      <c r="A47" s="99" t="s">
        <v>85</v>
      </c>
      <c r="B47" s="100" t="s">
        <v>86</v>
      </c>
      <c r="C47" s="101" t="s">
        <v>34</v>
      </c>
      <c r="D47" s="102" t="s">
        <v>168</v>
      </c>
      <c r="E47" s="102" t="s">
        <v>168</v>
      </c>
      <c r="F47" s="102" t="s">
        <v>168</v>
      </c>
      <c r="G47" s="102" t="s">
        <v>168</v>
      </c>
      <c r="H47" s="22">
        <v>0</v>
      </c>
      <c r="I47" s="45">
        <v>0</v>
      </c>
      <c r="J47" s="45">
        <v>0</v>
      </c>
      <c r="K47" s="23">
        <v>0</v>
      </c>
      <c r="L47" s="41">
        <v>0</v>
      </c>
      <c r="M47" s="25">
        <v>0</v>
      </c>
      <c r="N47" s="45">
        <v>0</v>
      </c>
      <c r="O47" s="45">
        <v>0</v>
      </c>
      <c r="P47" s="23">
        <v>0</v>
      </c>
      <c r="Q47" s="24">
        <v>0</v>
      </c>
      <c r="R47" s="103" t="s">
        <v>168</v>
      </c>
      <c r="S47" s="23">
        <v>0</v>
      </c>
      <c r="T47" s="23">
        <v>0</v>
      </c>
      <c r="U47" s="23">
        <v>0</v>
      </c>
      <c r="V47" s="23">
        <v>0</v>
      </c>
      <c r="W47" s="23">
        <v>0</v>
      </c>
      <c r="X47" s="23">
        <v>0</v>
      </c>
      <c r="Y47" s="23">
        <v>0</v>
      </c>
      <c r="Z47" s="23">
        <v>0</v>
      </c>
      <c r="AA47" s="23">
        <v>0</v>
      </c>
      <c r="AB47" s="23">
        <v>0</v>
      </c>
      <c r="AC47" s="105" t="s">
        <v>168</v>
      </c>
    </row>
    <row r="48" spans="1:29" ht="63.75" hidden="1" outlineLevel="1" x14ac:dyDescent="0.25">
      <c r="A48" s="99" t="s">
        <v>87</v>
      </c>
      <c r="B48" s="100" t="s">
        <v>88</v>
      </c>
      <c r="C48" s="101" t="s">
        <v>34</v>
      </c>
      <c r="D48" s="102" t="s">
        <v>168</v>
      </c>
      <c r="E48" s="102" t="s">
        <v>168</v>
      </c>
      <c r="F48" s="102" t="s">
        <v>168</v>
      </c>
      <c r="G48" s="102" t="s">
        <v>168</v>
      </c>
      <c r="H48" s="22">
        <v>0</v>
      </c>
      <c r="I48" s="45">
        <v>0</v>
      </c>
      <c r="J48" s="45">
        <v>0</v>
      </c>
      <c r="K48" s="23">
        <v>0</v>
      </c>
      <c r="L48" s="41">
        <v>0</v>
      </c>
      <c r="M48" s="25">
        <v>0</v>
      </c>
      <c r="N48" s="45">
        <v>0</v>
      </c>
      <c r="O48" s="45">
        <v>0</v>
      </c>
      <c r="P48" s="23">
        <v>0</v>
      </c>
      <c r="Q48" s="24">
        <v>0</v>
      </c>
      <c r="R48" s="103" t="s">
        <v>168</v>
      </c>
      <c r="S48" s="23">
        <v>0</v>
      </c>
      <c r="T48" s="23">
        <v>0</v>
      </c>
      <c r="U48" s="23">
        <v>0</v>
      </c>
      <c r="V48" s="23">
        <v>0</v>
      </c>
      <c r="W48" s="23">
        <v>0</v>
      </c>
      <c r="X48" s="23">
        <v>0</v>
      </c>
      <c r="Y48" s="23">
        <v>0</v>
      </c>
      <c r="Z48" s="23">
        <v>0</v>
      </c>
      <c r="AA48" s="23">
        <v>0</v>
      </c>
      <c r="AB48" s="23">
        <v>0</v>
      </c>
      <c r="AC48" s="105" t="s">
        <v>168</v>
      </c>
    </row>
    <row r="49" spans="1:29" ht="36" customHeight="1" collapsed="1" x14ac:dyDescent="0.25">
      <c r="A49" s="99" t="s">
        <v>89</v>
      </c>
      <c r="B49" s="100" t="s">
        <v>90</v>
      </c>
      <c r="C49" s="101" t="s">
        <v>34</v>
      </c>
      <c r="D49" s="102" t="s">
        <v>168</v>
      </c>
      <c r="E49" s="102" t="s">
        <v>168</v>
      </c>
      <c r="F49" s="102" t="s">
        <v>168</v>
      </c>
      <c r="G49" s="102" t="s">
        <v>168</v>
      </c>
      <c r="H49" s="16">
        <f>H50+H57+H61</f>
        <v>14.079606599999998</v>
      </c>
      <c r="I49" s="44">
        <f t="shared" ref="I49:Q49" si="14">I50+I57+I61</f>
        <v>0</v>
      </c>
      <c r="J49" s="44">
        <f t="shared" si="14"/>
        <v>0</v>
      </c>
      <c r="K49" s="17">
        <f t="shared" si="14"/>
        <v>14.079606599999998</v>
      </c>
      <c r="L49" s="40">
        <f t="shared" si="14"/>
        <v>0</v>
      </c>
      <c r="M49" s="16">
        <f>M50+M57+M61</f>
        <v>20.593485660000002</v>
      </c>
      <c r="N49" s="44">
        <f t="shared" si="14"/>
        <v>0</v>
      </c>
      <c r="O49" s="44">
        <f t="shared" si="14"/>
        <v>0</v>
      </c>
      <c r="P49" s="17">
        <f>P50+P57+P61+P71</f>
        <v>20.593485660000002</v>
      </c>
      <c r="Q49" s="15">
        <f t="shared" si="14"/>
        <v>0</v>
      </c>
      <c r="R49" s="103" t="s">
        <v>168</v>
      </c>
      <c r="S49" s="23">
        <v>-6.5138790600000043</v>
      </c>
      <c r="T49" s="23">
        <v>-46.264638246355581</v>
      </c>
      <c r="U49" s="23">
        <v>0</v>
      </c>
      <c r="V49" s="23">
        <v>0</v>
      </c>
      <c r="W49" s="23">
        <v>0</v>
      </c>
      <c r="X49" s="23">
        <v>0</v>
      </c>
      <c r="Y49" s="23">
        <v>-6.5138790600000043</v>
      </c>
      <c r="Z49" s="23">
        <v>-46.264638246355581</v>
      </c>
      <c r="AA49" s="23">
        <v>0</v>
      </c>
      <c r="AB49" s="23">
        <v>0</v>
      </c>
      <c r="AC49" s="105" t="s">
        <v>168</v>
      </c>
    </row>
    <row r="50" spans="1:29" ht="57.75" customHeight="1" x14ac:dyDescent="0.25">
      <c r="A50" s="99" t="s">
        <v>91</v>
      </c>
      <c r="B50" s="100" t="s">
        <v>92</v>
      </c>
      <c r="C50" s="101" t="s">
        <v>34</v>
      </c>
      <c r="D50" s="102" t="s">
        <v>168</v>
      </c>
      <c r="E50" s="102" t="s">
        <v>168</v>
      </c>
      <c r="F50" s="102" t="s">
        <v>168</v>
      </c>
      <c r="G50" s="102" t="s">
        <v>168</v>
      </c>
      <c r="H50" s="16">
        <f>H51+H53</f>
        <v>10.935154399999998</v>
      </c>
      <c r="I50" s="44">
        <f t="shared" ref="I50:Q50" si="15">I51+I53</f>
        <v>0</v>
      </c>
      <c r="J50" s="44">
        <f t="shared" si="15"/>
        <v>0</v>
      </c>
      <c r="K50" s="17">
        <f t="shared" si="15"/>
        <v>10.935154399999998</v>
      </c>
      <c r="L50" s="40">
        <f t="shared" si="15"/>
        <v>0</v>
      </c>
      <c r="M50" s="16">
        <f t="shared" si="15"/>
        <v>19.281495660000001</v>
      </c>
      <c r="N50" s="44">
        <f t="shared" si="15"/>
        <v>0</v>
      </c>
      <c r="O50" s="44">
        <f t="shared" si="15"/>
        <v>0</v>
      </c>
      <c r="P50" s="17">
        <f>P51+P53</f>
        <v>19.281495660000001</v>
      </c>
      <c r="Q50" s="15">
        <f t="shared" si="15"/>
        <v>0</v>
      </c>
      <c r="R50" s="103" t="s">
        <v>168</v>
      </c>
      <c r="S50" s="23">
        <v>-8.3463412600000026</v>
      </c>
      <c r="T50" s="23">
        <v>-76.325774238725003</v>
      </c>
      <c r="U50" s="23">
        <v>0</v>
      </c>
      <c r="V50" s="23">
        <v>0</v>
      </c>
      <c r="W50" s="23">
        <v>0</v>
      </c>
      <c r="X50" s="23">
        <v>0</v>
      </c>
      <c r="Y50" s="23">
        <v>-8.3463412600000026</v>
      </c>
      <c r="Z50" s="23">
        <v>-76.325774238725003</v>
      </c>
      <c r="AA50" s="23">
        <v>0</v>
      </c>
      <c r="AB50" s="23">
        <v>0</v>
      </c>
      <c r="AC50" s="105" t="s">
        <v>168</v>
      </c>
    </row>
    <row r="51" spans="1:29" ht="33.75" customHeight="1" x14ac:dyDescent="0.25">
      <c r="A51" s="99" t="s">
        <v>93</v>
      </c>
      <c r="B51" s="100" t="s">
        <v>94</v>
      </c>
      <c r="C51" s="101" t="s">
        <v>34</v>
      </c>
      <c r="D51" s="102" t="s">
        <v>168</v>
      </c>
      <c r="E51" s="102" t="s">
        <v>168</v>
      </c>
      <c r="F51" s="102" t="s">
        <v>168</v>
      </c>
      <c r="G51" s="102" t="s">
        <v>168</v>
      </c>
      <c r="H51" s="22">
        <f>H52</f>
        <v>1.6806739999999998</v>
      </c>
      <c r="I51" s="45">
        <f t="shared" ref="I51:Q51" si="16">I52</f>
        <v>0</v>
      </c>
      <c r="J51" s="45">
        <f t="shared" si="16"/>
        <v>0</v>
      </c>
      <c r="K51" s="30">
        <f t="shared" si="16"/>
        <v>1.6806739999999998</v>
      </c>
      <c r="L51" s="114">
        <f t="shared" si="16"/>
        <v>0</v>
      </c>
      <c r="M51" s="26">
        <f t="shared" si="16"/>
        <v>1.2275039999999999</v>
      </c>
      <c r="N51" s="45">
        <f t="shared" si="16"/>
        <v>0</v>
      </c>
      <c r="O51" s="45">
        <f t="shared" si="16"/>
        <v>0</v>
      </c>
      <c r="P51" s="27">
        <f t="shared" si="16"/>
        <v>1.2275039999999999</v>
      </c>
      <c r="Q51" s="115">
        <f t="shared" si="16"/>
        <v>0</v>
      </c>
      <c r="R51" s="103" t="s">
        <v>168</v>
      </c>
      <c r="S51" s="23">
        <v>0.45316999999999985</v>
      </c>
      <c r="T51" s="23">
        <v>26.963587227505148</v>
      </c>
      <c r="U51" s="23">
        <v>0</v>
      </c>
      <c r="V51" s="23">
        <v>0</v>
      </c>
      <c r="W51" s="23">
        <v>0</v>
      </c>
      <c r="X51" s="23">
        <v>0</v>
      </c>
      <c r="Y51" s="23">
        <v>0.45316999999999985</v>
      </c>
      <c r="Z51" s="23">
        <v>26.963587227505148</v>
      </c>
      <c r="AA51" s="23">
        <v>0</v>
      </c>
      <c r="AB51" s="23">
        <v>0</v>
      </c>
      <c r="AC51" s="105" t="s">
        <v>168</v>
      </c>
    </row>
    <row r="52" spans="1:29" ht="26.25" customHeight="1" x14ac:dyDescent="0.25">
      <c r="A52" s="3" t="s">
        <v>93</v>
      </c>
      <c r="B52" s="5" t="s">
        <v>95</v>
      </c>
      <c r="C52" s="4" t="s">
        <v>96</v>
      </c>
      <c r="D52" s="102" t="s">
        <v>168</v>
      </c>
      <c r="E52" s="102" t="s">
        <v>168</v>
      </c>
      <c r="F52" s="102" t="s">
        <v>168</v>
      </c>
      <c r="G52" s="102" t="s">
        <v>168</v>
      </c>
      <c r="H52" s="22">
        <v>1.6806739999999998</v>
      </c>
      <c r="I52" s="45">
        <v>0</v>
      </c>
      <c r="J52" s="45">
        <v>0</v>
      </c>
      <c r="K52" s="23">
        <v>1.6806739999999998</v>
      </c>
      <c r="L52" s="41">
        <v>0</v>
      </c>
      <c r="M52" s="26">
        <f>SUM(N52:Q52)</f>
        <v>1.2275039999999999</v>
      </c>
      <c r="N52" s="45">
        <v>0</v>
      </c>
      <c r="O52" s="45">
        <v>0</v>
      </c>
      <c r="P52" s="27">
        <f>0.112547+1.114957</f>
        <v>1.2275039999999999</v>
      </c>
      <c r="Q52" s="24">
        <v>0</v>
      </c>
      <c r="R52" s="103" t="s">
        <v>168</v>
      </c>
      <c r="S52" s="23">
        <v>0.45316999999999985</v>
      </c>
      <c r="T52" s="23">
        <v>26.963587227505148</v>
      </c>
      <c r="U52" s="23">
        <v>0</v>
      </c>
      <c r="V52" s="23">
        <v>0</v>
      </c>
      <c r="W52" s="23">
        <v>0</v>
      </c>
      <c r="X52" s="23">
        <v>0</v>
      </c>
      <c r="Y52" s="23">
        <v>0.45316999999999985</v>
      </c>
      <c r="Z52" s="23">
        <v>26.963587227505148</v>
      </c>
      <c r="AA52" s="23">
        <v>0</v>
      </c>
      <c r="AB52" s="23">
        <v>0</v>
      </c>
      <c r="AC52" s="105" t="s">
        <v>168</v>
      </c>
    </row>
    <row r="53" spans="1:29" ht="57.75" customHeight="1" x14ac:dyDescent="0.25">
      <c r="A53" s="99" t="s">
        <v>97</v>
      </c>
      <c r="B53" s="100" t="s">
        <v>98</v>
      </c>
      <c r="C53" s="101" t="s">
        <v>34</v>
      </c>
      <c r="D53" s="102" t="s">
        <v>168</v>
      </c>
      <c r="E53" s="102" t="s">
        <v>168</v>
      </c>
      <c r="F53" s="102" t="s">
        <v>168</v>
      </c>
      <c r="G53" s="102" t="s">
        <v>168</v>
      </c>
      <c r="H53" s="16">
        <f>H54</f>
        <v>9.2544803999999985</v>
      </c>
      <c r="I53" s="44">
        <f t="shared" ref="I53:Q53" si="17">I54</f>
        <v>0</v>
      </c>
      <c r="J53" s="44">
        <f t="shared" si="17"/>
        <v>0</v>
      </c>
      <c r="K53" s="17">
        <f t="shared" si="17"/>
        <v>9.2544803999999985</v>
      </c>
      <c r="L53" s="40">
        <f t="shared" si="17"/>
        <v>0</v>
      </c>
      <c r="M53" s="16">
        <f t="shared" si="17"/>
        <v>18.053991660000001</v>
      </c>
      <c r="N53" s="44">
        <f t="shared" si="17"/>
        <v>0</v>
      </c>
      <c r="O53" s="44">
        <f t="shared" si="17"/>
        <v>0</v>
      </c>
      <c r="P53" s="17">
        <f t="shared" si="17"/>
        <v>18.053991660000001</v>
      </c>
      <c r="Q53" s="15">
        <f t="shared" si="17"/>
        <v>0</v>
      </c>
      <c r="R53" s="103" t="s">
        <v>168</v>
      </c>
      <c r="S53" s="23">
        <v>-8.7995112600000027</v>
      </c>
      <c r="T53" s="23">
        <v>-95.083795952498903</v>
      </c>
      <c r="U53" s="23">
        <v>0</v>
      </c>
      <c r="V53" s="23">
        <v>0</v>
      </c>
      <c r="W53" s="23">
        <v>0</v>
      </c>
      <c r="X53" s="23">
        <v>0</v>
      </c>
      <c r="Y53" s="23">
        <v>-8.7995112600000027</v>
      </c>
      <c r="Z53" s="23">
        <v>-95.083795952498903</v>
      </c>
      <c r="AA53" s="23">
        <v>0</v>
      </c>
      <c r="AB53" s="23">
        <v>0</v>
      </c>
      <c r="AC53" s="105" t="s">
        <v>168</v>
      </c>
    </row>
    <row r="54" spans="1:29" ht="36" customHeight="1" x14ac:dyDescent="0.25">
      <c r="A54" s="99" t="s">
        <v>99</v>
      </c>
      <c r="B54" s="116" t="s">
        <v>100</v>
      </c>
      <c r="C54" s="117" t="s">
        <v>101</v>
      </c>
      <c r="D54" s="102" t="s">
        <v>168</v>
      </c>
      <c r="E54" s="102" t="s">
        <v>168</v>
      </c>
      <c r="F54" s="102" t="s">
        <v>168</v>
      </c>
      <c r="G54" s="102" t="s">
        <v>168</v>
      </c>
      <c r="H54" s="16">
        <f>SUM(H55:H56)</f>
        <v>9.2544803999999985</v>
      </c>
      <c r="I54" s="44">
        <f t="shared" ref="I54:Q54" si="18">SUM(I55:I56)</f>
        <v>0</v>
      </c>
      <c r="J54" s="44">
        <f t="shared" si="18"/>
        <v>0</v>
      </c>
      <c r="K54" s="17">
        <f t="shared" si="18"/>
        <v>9.2544803999999985</v>
      </c>
      <c r="L54" s="40">
        <f t="shared" si="18"/>
        <v>0</v>
      </c>
      <c r="M54" s="13">
        <f t="shared" si="18"/>
        <v>18.053991660000001</v>
      </c>
      <c r="N54" s="44">
        <f t="shared" si="18"/>
        <v>0</v>
      </c>
      <c r="O54" s="44">
        <f t="shared" si="18"/>
        <v>0</v>
      </c>
      <c r="P54" s="17">
        <f>SUM(P55:P56)</f>
        <v>18.053991660000001</v>
      </c>
      <c r="Q54" s="15">
        <f t="shared" si="18"/>
        <v>0</v>
      </c>
      <c r="R54" s="103" t="s">
        <v>168</v>
      </c>
      <c r="S54" s="23">
        <v>-8.7995112600000027</v>
      </c>
      <c r="T54" s="23">
        <v>-95.083795952498903</v>
      </c>
      <c r="U54" s="23">
        <v>0</v>
      </c>
      <c r="V54" s="23">
        <v>0</v>
      </c>
      <c r="W54" s="23">
        <v>0</v>
      </c>
      <c r="X54" s="23">
        <v>0</v>
      </c>
      <c r="Y54" s="23">
        <v>-8.7995112600000027</v>
      </c>
      <c r="Z54" s="23">
        <v>-95.083795952498903</v>
      </c>
      <c r="AA54" s="23">
        <v>0</v>
      </c>
      <c r="AB54" s="23">
        <v>0</v>
      </c>
      <c r="AC54" s="105" t="s">
        <v>168</v>
      </c>
    </row>
    <row r="55" spans="1:29" ht="58.5" customHeight="1" x14ac:dyDescent="0.25">
      <c r="A55" s="3" t="s">
        <v>99</v>
      </c>
      <c r="B55" s="118" t="s">
        <v>102</v>
      </c>
      <c r="C55" s="4" t="s">
        <v>101</v>
      </c>
      <c r="D55" s="102" t="s">
        <v>168</v>
      </c>
      <c r="E55" s="102" t="s">
        <v>168</v>
      </c>
      <c r="F55" s="102" t="s">
        <v>168</v>
      </c>
      <c r="G55" s="102" t="s">
        <v>168</v>
      </c>
      <c r="H55" s="22">
        <v>9.2544803999999985</v>
      </c>
      <c r="I55" s="45">
        <v>0</v>
      </c>
      <c r="J55" s="45">
        <v>0</v>
      </c>
      <c r="K55" s="23">
        <v>9.2544803999999985</v>
      </c>
      <c r="L55" s="41">
        <v>0</v>
      </c>
      <c r="M55" s="28">
        <f>SUM(N55:Q55)</f>
        <v>17.582656</v>
      </c>
      <c r="N55" s="45">
        <v>0</v>
      </c>
      <c r="O55" s="45">
        <v>0</v>
      </c>
      <c r="P55" s="29">
        <f>(5.77132+5.905668*2)</f>
        <v>17.582656</v>
      </c>
      <c r="Q55" s="24">
        <v>0</v>
      </c>
      <c r="R55" s="103" t="s">
        <v>168</v>
      </c>
      <c r="S55" s="23">
        <v>-8.3281756000000016</v>
      </c>
      <c r="T55" s="23">
        <v>-89.9907422139011</v>
      </c>
      <c r="U55" s="23">
        <v>0</v>
      </c>
      <c r="V55" s="23">
        <v>0</v>
      </c>
      <c r="W55" s="23">
        <v>0</v>
      </c>
      <c r="X55" s="23">
        <v>0</v>
      </c>
      <c r="Y55" s="23">
        <v>-8.3281756000000016</v>
      </c>
      <c r="Z55" s="23">
        <v>-89.9907422139011</v>
      </c>
      <c r="AA55" s="23">
        <v>0</v>
      </c>
      <c r="AB55" s="23">
        <v>0</v>
      </c>
      <c r="AC55" s="105" t="s">
        <v>169</v>
      </c>
    </row>
    <row r="56" spans="1:29" ht="48" customHeight="1" x14ac:dyDescent="0.25">
      <c r="A56" s="3" t="s">
        <v>99</v>
      </c>
      <c r="B56" s="118" t="s">
        <v>103</v>
      </c>
      <c r="C56" s="4" t="s">
        <v>101</v>
      </c>
      <c r="D56" s="102" t="s">
        <v>168</v>
      </c>
      <c r="E56" s="102" t="s">
        <v>168</v>
      </c>
      <c r="F56" s="102" t="s">
        <v>168</v>
      </c>
      <c r="G56" s="102" t="s">
        <v>168</v>
      </c>
      <c r="H56" s="22">
        <v>0</v>
      </c>
      <c r="I56" s="45">
        <v>0</v>
      </c>
      <c r="J56" s="45">
        <v>0</v>
      </c>
      <c r="K56" s="23">
        <v>0</v>
      </c>
      <c r="L56" s="41">
        <v>0</v>
      </c>
      <c r="M56" s="28">
        <f>SUM(N56:Q56)</f>
        <v>0.47133565999999993</v>
      </c>
      <c r="N56" s="45">
        <v>0</v>
      </c>
      <c r="O56" s="45">
        <v>0</v>
      </c>
      <c r="P56" s="29">
        <f>0.399437*1.18</f>
        <v>0.47133565999999993</v>
      </c>
      <c r="Q56" s="24">
        <v>0</v>
      </c>
      <c r="R56" s="103" t="s">
        <v>168</v>
      </c>
      <c r="S56" s="23">
        <v>-0.47133565999999993</v>
      </c>
      <c r="T56" s="23">
        <v>0</v>
      </c>
      <c r="U56" s="23">
        <v>0</v>
      </c>
      <c r="V56" s="23">
        <v>0</v>
      </c>
      <c r="W56" s="23">
        <v>0</v>
      </c>
      <c r="X56" s="23">
        <v>0</v>
      </c>
      <c r="Y56" s="23">
        <v>-0.47133565999999993</v>
      </c>
      <c r="Z56" s="23">
        <v>0</v>
      </c>
      <c r="AA56" s="23">
        <v>0</v>
      </c>
      <c r="AB56" s="23">
        <v>0</v>
      </c>
      <c r="AC56" s="105" t="s">
        <v>168</v>
      </c>
    </row>
    <row r="57" spans="1:29" ht="38.25" x14ac:dyDescent="0.25">
      <c r="A57" s="99" t="s">
        <v>104</v>
      </c>
      <c r="B57" s="100" t="s">
        <v>105</v>
      </c>
      <c r="C57" s="101" t="s">
        <v>34</v>
      </c>
      <c r="D57" s="102" t="s">
        <v>168</v>
      </c>
      <c r="E57" s="102" t="s">
        <v>168</v>
      </c>
      <c r="F57" s="102" t="s">
        <v>168</v>
      </c>
      <c r="G57" s="102" t="s">
        <v>168</v>
      </c>
      <c r="H57" s="16">
        <f>H58+H60</f>
        <v>2.1817137999999998</v>
      </c>
      <c r="I57" s="44">
        <f t="shared" ref="I57:Q57" si="19">I58+I60</f>
        <v>0</v>
      </c>
      <c r="J57" s="44">
        <f t="shared" si="19"/>
        <v>0</v>
      </c>
      <c r="K57" s="17">
        <f t="shared" si="19"/>
        <v>2.1817137999999998</v>
      </c>
      <c r="L57" s="40">
        <f t="shared" si="19"/>
        <v>0</v>
      </c>
      <c r="M57" s="16">
        <f t="shared" si="19"/>
        <v>1.31199</v>
      </c>
      <c r="N57" s="44">
        <f t="shared" si="19"/>
        <v>0</v>
      </c>
      <c r="O57" s="44">
        <f t="shared" si="19"/>
        <v>0</v>
      </c>
      <c r="P57" s="17">
        <f t="shared" si="19"/>
        <v>1.31199</v>
      </c>
      <c r="Q57" s="15">
        <f t="shared" si="19"/>
        <v>0</v>
      </c>
      <c r="R57" s="103" t="s">
        <v>168</v>
      </c>
      <c r="S57" s="23">
        <v>0.86972379999999982</v>
      </c>
      <c r="T57" s="23">
        <v>39.864248005398323</v>
      </c>
      <c r="U57" s="23">
        <v>0</v>
      </c>
      <c r="V57" s="23">
        <v>0</v>
      </c>
      <c r="W57" s="23">
        <v>0</v>
      </c>
      <c r="X57" s="23">
        <v>0</v>
      </c>
      <c r="Y57" s="23">
        <v>0.86972379999999982</v>
      </c>
      <c r="Z57" s="23">
        <v>39.864248005398323</v>
      </c>
      <c r="AA57" s="23">
        <v>0</v>
      </c>
      <c r="AB57" s="23">
        <v>0</v>
      </c>
      <c r="AC57" s="105" t="s">
        <v>168</v>
      </c>
    </row>
    <row r="58" spans="1:29" ht="30" customHeight="1" x14ac:dyDescent="0.25">
      <c r="A58" s="99" t="s">
        <v>106</v>
      </c>
      <c r="B58" s="100" t="s">
        <v>107</v>
      </c>
      <c r="C58" s="101" t="s">
        <v>34</v>
      </c>
      <c r="D58" s="102" t="s">
        <v>168</v>
      </c>
      <c r="E58" s="102" t="s">
        <v>168</v>
      </c>
      <c r="F58" s="102" t="s">
        <v>168</v>
      </c>
      <c r="G58" s="102" t="s">
        <v>168</v>
      </c>
      <c r="H58" s="16">
        <f>H59</f>
        <v>2.1817137999999998</v>
      </c>
      <c r="I58" s="44">
        <f t="shared" ref="I58:Q58" si="20">I59</f>
        <v>0</v>
      </c>
      <c r="J58" s="44">
        <f t="shared" si="20"/>
        <v>0</v>
      </c>
      <c r="K58" s="17">
        <f t="shared" si="20"/>
        <v>2.1817137999999998</v>
      </c>
      <c r="L58" s="40">
        <f t="shared" si="20"/>
        <v>0</v>
      </c>
      <c r="M58" s="16">
        <f t="shared" si="20"/>
        <v>1.31199</v>
      </c>
      <c r="N58" s="44">
        <f t="shared" si="20"/>
        <v>0</v>
      </c>
      <c r="O58" s="44">
        <f t="shared" si="20"/>
        <v>0</v>
      </c>
      <c r="P58" s="17">
        <f t="shared" si="20"/>
        <v>1.31199</v>
      </c>
      <c r="Q58" s="15">
        <f t="shared" si="20"/>
        <v>0</v>
      </c>
      <c r="R58" s="103" t="s">
        <v>168</v>
      </c>
      <c r="S58" s="23">
        <v>0.86972379999999982</v>
      </c>
      <c r="T58" s="23">
        <v>39.864248005398323</v>
      </c>
      <c r="U58" s="23">
        <v>0</v>
      </c>
      <c r="V58" s="23">
        <v>0</v>
      </c>
      <c r="W58" s="23">
        <v>0</v>
      </c>
      <c r="X58" s="23">
        <v>0</v>
      </c>
      <c r="Y58" s="23">
        <v>0.86972379999999982</v>
      </c>
      <c r="Z58" s="23">
        <v>39.864248005398323</v>
      </c>
      <c r="AA58" s="23">
        <v>0</v>
      </c>
      <c r="AB58" s="23">
        <v>0</v>
      </c>
      <c r="AC58" s="105" t="s">
        <v>168</v>
      </c>
    </row>
    <row r="59" spans="1:29" ht="26.25" customHeight="1" x14ac:dyDescent="0.25">
      <c r="A59" s="3" t="s">
        <v>108</v>
      </c>
      <c r="B59" s="118" t="s">
        <v>109</v>
      </c>
      <c r="C59" s="4" t="s">
        <v>110</v>
      </c>
      <c r="D59" s="102" t="s">
        <v>168</v>
      </c>
      <c r="E59" s="102" t="s">
        <v>168</v>
      </c>
      <c r="F59" s="102" t="s">
        <v>168</v>
      </c>
      <c r="G59" s="102" t="s">
        <v>168</v>
      </c>
      <c r="H59" s="22">
        <f>SUM(I59:L59)</f>
        <v>2.1817137999999998</v>
      </c>
      <c r="I59" s="45">
        <v>0</v>
      </c>
      <c r="J59" s="45">
        <v>0</v>
      </c>
      <c r="K59" s="30">
        <f>(1.13166+0.71725)*1.18</f>
        <v>2.1817137999999998</v>
      </c>
      <c r="L59" s="41">
        <v>0</v>
      </c>
      <c r="M59" s="22">
        <f>SUM(N59:Q59)</f>
        <v>1.31199</v>
      </c>
      <c r="N59" s="45">
        <v>0</v>
      </c>
      <c r="O59" s="45">
        <v>0</v>
      </c>
      <c r="P59" s="31">
        <v>1.31199</v>
      </c>
      <c r="Q59" s="24">
        <v>0</v>
      </c>
      <c r="R59" s="103" t="s">
        <v>168</v>
      </c>
      <c r="S59" s="23">
        <v>0.86972379999999982</v>
      </c>
      <c r="T59" s="23">
        <v>39.864248005398323</v>
      </c>
      <c r="U59" s="23">
        <v>0</v>
      </c>
      <c r="V59" s="23">
        <v>0</v>
      </c>
      <c r="W59" s="23">
        <v>0</v>
      </c>
      <c r="X59" s="23">
        <v>0</v>
      </c>
      <c r="Y59" s="23">
        <v>0.86972379999999982</v>
      </c>
      <c r="Z59" s="23">
        <v>39.864248005398323</v>
      </c>
      <c r="AA59" s="23">
        <v>0</v>
      </c>
      <c r="AB59" s="23">
        <v>0</v>
      </c>
      <c r="AC59" s="105" t="s">
        <v>168</v>
      </c>
    </row>
    <row r="60" spans="1:29" ht="48" customHeight="1" x14ac:dyDescent="0.25">
      <c r="A60" s="99" t="s">
        <v>111</v>
      </c>
      <c r="B60" s="100" t="s">
        <v>112</v>
      </c>
      <c r="C60" s="101" t="s">
        <v>34</v>
      </c>
      <c r="D60" s="102" t="s">
        <v>168</v>
      </c>
      <c r="E60" s="102" t="s">
        <v>168</v>
      </c>
      <c r="F60" s="102" t="s">
        <v>168</v>
      </c>
      <c r="G60" s="102" t="s">
        <v>168</v>
      </c>
      <c r="H60" s="22">
        <f>SUM(I60:L60)</f>
        <v>0</v>
      </c>
      <c r="I60" s="45">
        <v>0</v>
      </c>
      <c r="J60" s="45">
        <v>0</v>
      </c>
      <c r="K60" s="23">
        <v>0</v>
      </c>
      <c r="L60" s="41">
        <v>0</v>
      </c>
      <c r="M60" s="22">
        <f>SUM(N60:Q60)</f>
        <v>0</v>
      </c>
      <c r="N60" s="45">
        <v>0</v>
      </c>
      <c r="O60" s="45">
        <v>0</v>
      </c>
      <c r="P60" s="23">
        <v>0</v>
      </c>
      <c r="Q60" s="24">
        <v>0</v>
      </c>
      <c r="R60" s="103" t="s">
        <v>168</v>
      </c>
      <c r="S60" s="23">
        <v>0</v>
      </c>
      <c r="T60" s="23">
        <v>0</v>
      </c>
      <c r="U60" s="23">
        <v>0</v>
      </c>
      <c r="V60" s="23">
        <v>0</v>
      </c>
      <c r="W60" s="23">
        <v>0</v>
      </c>
      <c r="X60" s="23">
        <v>0</v>
      </c>
      <c r="Y60" s="23">
        <v>0</v>
      </c>
      <c r="Z60" s="23">
        <v>0</v>
      </c>
      <c r="AA60" s="23">
        <v>0</v>
      </c>
      <c r="AB60" s="23">
        <v>0</v>
      </c>
      <c r="AC60" s="105" t="s">
        <v>168</v>
      </c>
    </row>
    <row r="61" spans="1:29" ht="43.5" customHeight="1" x14ac:dyDescent="0.25">
      <c r="A61" s="99" t="s">
        <v>113</v>
      </c>
      <c r="B61" s="100" t="s">
        <v>114</v>
      </c>
      <c r="C61" s="101" t="s">
        <v>34</v>
      </c>
      <c r="D61" s="102" t="s">
        <v>168</v>
      </c>
      <c r="E61" s="102" t="s">
        <v>168</v>
      </c>
      <c r="F61" s="102" t="s">
        <v>168</v>
      </c>
      <c r="G61" s="102" t="s">
        <v>168</v>
      </c>
      <c r="H61" s="16">
        <f>SUM(H62:H66)</f>
        <v>0.96273839999999999</v>
      </c>
      <c r="I61" s="44">
        <f t="shared" ref="I61:Q61" si="21">SUM(I62:I66)</f>
        <v>0</v>
      </c>
      <c r="J61" s="44">
        <f t="shared" si="21"/>
        <v>0</v>
      </c>
      <c r="K61" s="17">
        <f t="shared" si="21"/>
        <v>0.96273839999999999</v>
      </c>
      <c r="L61" s="40">
        <f t="shared" si="21"/>
        <v>0</v>
      </c>
      <c r="M61" s="16">
        <f t="shared" si="21"/>
        <v>0</v>
      </c>
      <c r="N61" s="44">
        <f t="shared" si="21"/>
        <v>0</v>
      </c>
      <c r="O61" s="44">
        <f t="shared" si="21"/>
        <v>0</v>
      </c>
      <c r="P61" s="17">
        <f t="shared" si="21"/>
        <v>0</v>
      </c>
      <c r="Q61" s="15">
        <f t="shared" si="21"/>
        <v>0</v>
      </c>
      <c r="R61" s="103" t="s">
        <v>168</v>
      </c>
      <c r="S61" s="23">
        <v>0.96273839999999999</v>
      </c>
      <c r="T61" s="23">
        <v>100</v>
      </c>
      <c r="U61" s="23">
        <v>0</v>
      </c>
      <c r="V61" s="23">
        <v>0</v>
      </c>
      <c r="W61" s="23">
        <v>0</v>
      </c>
      <c r="X61" s="23">
        <v>0</v>
      </c>
      <c r="Y61" s="23">
        <v>0.96273839999999999</v>
      </c>
      <c r="Z61" s="23">
        <v>100</v>
      </c>
      <c r="AA61" s="23">
        <v>0</v>
      </c>
      <c r="AB61" s="23">
        <v>0</v>
      </c>
      <c r="AC61" s="105" t="s">
        <v>168</v>
      </c>
    </row>
    <row r="62" spans="1:29" ht="25.5" x14ac:dyDescent="0.25">
      <c r="A62" s="99" t="s">
        <v>115</v>
      </c>
      <c r="B62" s="100" t="s">
        <v>116</v>
      </c>
      <c r="C62" s="101" t="s">
        <v>34</v>
      </c>
      <c r="D62" s="102" t="s">
        <v>168</v>
      </c>
      <c r="E62" s="102" t="s">
        <v>168</v>
      </c>
      <c r="F62" s="102" t="s">
        <v>168</v>
      </c>
      <c r="G62" s="102" t="s">
        <v>168</v>
      </c>
      <c r="H62" s="22">
        <v>0</v>
      </c>
      <c r="I62" s="45">
        <v>0</v>
      </c>
      <c r="J62" s="45">
        <v>0</v>
      </c>
      <c r="K62" s="23">
        <v>0</v>
      </c>
      <c r="L62" s="41">
        <v>0</v>
      </c>
      <c r="M62" s="25">
        <v>0</v>
      </c>
      <c r="N62" s="45">
        <v>0</v>
      </c>
      <c r="O62" s="45">
        <v>0</v>
      </c>
      <c r="P62" s="23">
        <v>0</v>
      </c>
      <c r="Q62" s="24">
        <v>0</v>
      </c>
      <c r="R62" s="103" t="s">
        <v>168</v>
      </c>
      <c r="S62" s="23">
        <v>0</v>
      </c>
      <c r="T62" s="23">
        <v>0</v>
      </c>
      <c r="U62" s="23">
        <v>0</v>
      </c>
      <c r="V62" s="23">
        <v>0</v>
      </c>
      <c r="W62" s="23">
        <v>0</v>
      </c>
      <c r="X62" s="23">
        <v>0</v>
      </c>
      <c r="Y62" s="23">
        <v>0</v>
      </c>
      <c r="Z62" s="23">
        <v>0</v>
      </c>
      <c r="AA62" s="23">
        <v>0</v>
      </c>
      <c r="AB62" s="23">
        <v>0</v>
      </c>
      <c r="AC62" s="105" t="s">
        <v>168</v>
      </c>
    </row>
    <row r="63" spans="1:29" ht="25.5" x14ac:dyDescent="0.25">
      <c r="A63" s="99" t="s">
        <v>117</v>
      </c>
      <c r="B63" s="100" t="s">
        <v>118</v>
      </c>
      <c r="C63" s="101" t="s">
        <v>34</v>
      </c>
      <c r="D63" s="102" t="s">
        <v>168</v>
      </c>
      <c r="E63" s="102" t="s">
        <v>168</v>
      </c>
      <c r="F63" s="102" t="s">
        <v>168</v>
      </c>
      <c r="G63" s="102" t="s">
        <v>168</v>
      </c>
      <c r="H63" s="22">
        <v>0</v>
      </c>
      <c r="I63" s="45">
        <v>0</v>
      </c>
      <c r="J63" s="45">
        <v>0</v>
      </c>
      <c r="K63" s="23">
        <v>0</v>
      </c>
      <c r="L63" s="41">
        <v>0</v>
      </c>
      <c r="M63" s="25">
        <v>0</v>
      </c>
      <c r="N63" s="45">
        <v>0</v>
      </c>
      <c r="O63" s="45">
        <v>0</v>
      </c>
      <c r="P63" s="23">
        <v>0</v>
      </c>
      <c r="Q63" s="24">
        <v>0</v>
      </c>
      <c r="R63" s="103" t="s">
        <v>168</v>
      </c>
      <c r="S63" s="23">
        <v>0</v>
      </c>
      <c r="T63" s="23">
        <v>0</v>
      </c>
      <c r="U63" s="23">
        <v>0</v>
      </c>
      <c r="V63" s="23">
        <v>0</v>
      </c>
      <c r="W63" s="23">
        <v>0</v>
      </c>
      <c r="X63" s="23">
        <v>0</v>
      </c>
      <c r="Y63" s="23">
        <v>0</v>
      </c>
      <c r="Z63" s="23">
        <v>0</v>
      </c>
      <c r="AA63" s="23">
        <v>0</v>
      </c>
      <c r="AB63" s="23">
        <v>0</v>
      </c>
      <c r="AC63" s="105" t="s">
        <v>168</v>
      </c>
    </row>
    <row r="64" spans="1:29" ht="25.5" x14ac:dyDescent="0.25">
      <c r="A64" s="99" t="s">
        <v>119</v>
      </c>
      <c r="B64" s="100" t="s">
        <v>120</v>
      </c>
      <c r="C64" s="101" t="s">
        <v>34</v>
      </c>
      <c r="D64" s="102" t="s">
        <v>168</v>
      </c>
      <c r="E64" s="102" t="s">
        <v>168</v>
      </c>
      <c r="F64" s="102" t="s">
        <v>168</v>
      </c>
      <c r="G64" s="102" t="s">
        <v>168</v>
      </c>
      <c r="H64" s="22">
        <v>0</v>
      </c>
      <c r="I64" s="45">
        <v>0</v>
      </c>
      <c r="J64" s="45">
        <v>0</v>
      </c>
      <c r="K64" s="23">
        <v>0</v>
      </c>
      <c r="L64" s="41">
        <v>0</v>
      </c>
      <c r="M64" s="25">
        <v>0</v>
      </c>
      <c r="N64" s="45">
        <v>0</v>
      </c>
      <c r="O64" s="45">
        <v>0</v>
      </c>
      <c r="P64" s="23">
        <v>0</v>
      </c>
      <c r="Q64" s="24">
        <v>0</v>
      </c>
      <c r="R64" s="103" t="s">
        <v>168</v>
      </c>
      <c r="S64" s="23">
        <v>0</v>
      </c>
      <c r="T64" s="23">
        <v>0</v>
      </c>
      <c r="U64" s="23">
        <v>0</v>
      </c>
      <c r="V64" s="23">
        <v>0</v>
      </c>
      <c r="W64" s="23">
        <v>0</v>
      </c>
      <c r="X64" s="23">
        <v>0</v>
      </c>
      <c r="Y64" s="23">
        <v>0</v>
      </c>
      <c r="Z64" s="23">
        <v>0</v>
      </c>
      <c r="AA64" s="23">
        <v>0</v>
      </c>
      <c r="AB64" s="23">
        <v>0</v>
      </c>
      <c r="AC64" s="105" t="s">
        <v>168</v>
      </c>
    </row>
    <row r="65" spans="1:29" ht="25.5" x14ac:dyDescent="0.25">
      <c r="A65" s="99" t="s">
        <v>121</v>
      </c>
      <c r="B65" s="100" t="s">
        <v>122</v>
      </c>
      <c r="C65" s="101" t="s">
        <v>34</v>
      </c>
      <c r="D65" s="102" t="s">
        <v>168</v>
      </c>
      <c r="E65" s="102" t="s">
        <v>168</v>
      </c>
      <c r="F65" s="102" t="s">
        <v>168</v>
      </c>
      <c r="G65" s="102" t="s">
        <v>168</v>
      </c>
      <c r="H65" s="22">
        <v>0</v>
      </c>
      <c r="I65" s="45">
        <v>0</v>
      </c>
      <c r="J65" s="45">
        <v>0</v>
      </c>
      <c r="K65" s="23">
        <v>0</v>
      </c>
      <c r="L65" s="41">
        <v>0</v>
      </c>
      <c r="M65" s="25">
        <v>0</v>
      </c>
      <c r="N65" s="45">
        <v>0</v>
      </c>
      <c r="O65" s="45">
        <v>0</v>
      </c>
      <c r="P65" s="23">
        <v>0</v>
      </c>
      <c r="Q65" s="24">
        <v>0</v>
      </c>
      <c r="R65" s="103" t="s">
        <v>168</v>
      </c>
      <c r="S65" s="23">
        <v>0</v>
      </c>
      <c r="T65" s="23">
        <v>0</v>
      </c>
      <c r="U65" s="23">
        <v>0</v>
      </c>
      <c r="V65" s="23">
        <v>0</v>
      </c>
      <c r="W65" s="23">
        <v>0</v>
      </c>
      <c r="X65" s="23">
        <v>0</v>
      </c>
      <c r="Y65" s="23">
        <v>0</v>
      </c>
      <c r="Z65" s="23">
        <v>0</v>
      </c>
      <c r="AA65" s="23">
        <v>0</v>
      </c>
      <c r="AB65" s="23">
        <v>0</v>
      </c>
      <c r="AC65" s="105" t="s">
        <v>168</v>
      </c>
    </row>
    <row r="66" spans="1:29" ht="38.25" x14ac:dyDescent="0.25">
      <c r="A66" s="99" t="s">
        <v>123</v>
      </c>
      <c r="B66" s="100" t="s">
        <v>124</v>
      </c>
      <c r="C66" s="101" t="s">
        <v>34</v>
      </c>
      <c r="D66" s="102" t="s">
        <v>168</v>
      </c>
      <c r="E66" s="102" t="s">
        <v>168</v>
      </c>
      <c r="F66" s="102" t="s">
        <v>168</v>
      </c>
      <c r="G66" s="102" t="s">
        <v>168</v>
      </c>
      <c r="H66" s="16">
        <f>H67</f>
        <v>0.96273839999999999</v>
      </c>
      <c r="I66" s="44">
        <f t="shared" ref="I66:Q66" si="22">I67</f>
        <v>0</v>
      </c>
      <c r="J66" s="44">
        <f t="shared" si="22"/>
        <v>0</v>
      </c>
      <c r="K66" s="17">
        <f t="shared" si="22"/>
        <v>0.96273839999999999</v>
      </c>
      <c r="L66" s="40">
        <f t="shared" si="22"/>
        <v>0</v>
      </c>
      <c r="M66" s="16">
        <f t="shared" si="22"/>
        <v>0</v>
      </c>
      <c r="N66" s="44">
        <f t="shared" si="22"/>
        <v>0</v>
      </c>
      <c r="O66" s="44">
        <f t="shared" si="22"/>
        <v>0</v>
      </c>
      <c r="P66" s="17">
        <f t="shared" si="22"/>
        <v>0</v>
      </c>
      <c r="Q66" s="15">
        <f t="shared" si="22"/>
        <v>0</v>
      </c>
      <c r="R66" s="103" t="s">
        <v>168</v>
      </c>
      <c r="S66" s="23">
        <v>0.96273839999999999</v>
      </c>
      <c r="T66" s="23">
        <v>100</v>
      </c>
      <c r="U66" s="23">
        <v>0</v>
      </c>
      <c r="V66" s="23">
        <v>0</v>
      </c>
      <c r="W66" s="23">
        <v>0</v>
      </c>
      <c r="X66" s="23">
        <v>0</v>
      </c>
      <c r="Y66" s="23">
        <v>0.96273839999999999</v>
      </c>
      <c r="Z66" s="23">
        <v>100</v>
      </c>
      <c r="AA66" s="23">
        <v>0</v>
      </c>
      <c r="AB66" s="23">
        <v>0</v>
      </c>
      <c r="AC66" s="105" t="s">
        <v>168</v>
      </c>
    </row>
    <row r="67" spans="1:29" ht="29.25" customHeight="1" x14ac:dyDescent="0.25">
      <c r="A67" s="99" t="s">
        <v>125</v>
      </c>
      <c r="B67" s="116" t="s">
        <v>126</v>
      </c>
      <c r="C67" s="117" t="s">
        <v>127</v>
      </c>
      <c r="D67" s="102" t="s">
        <v>168</v>
      </c>
      <c r="E67" s="102" t="s">
        <v>168</v>
      </c>
      <c r="F67" s="102" t="s">
        <v>168</v>
      </c>
      <c r="G67" s="102" t="s">
        <v>168</v>
      </c>
      <c r="H67" s="22">
        <v>0.96273839999999999</v>
      </c>
      <c r="I67" s="45">
        <v>0</v>
      </c>
      <c r="J67" s="45">
        <v>0</v>
      </c>
      <c r="K67" s="23">
        <v>0.96273839999999999</v>
      </c>
      <c r="L67" s="41">
        <v>0</v>
      </c>
      <c r="M67" s="25">
        <v>0</v>
      </c>
      <c r="N67" s="45">
        <v>0</v>
      </c>
      <c r="O67" s="45">
        <v>0</v>
      </c>
      <c r="P67" s="23">
        <v>0</v>
      </c>
      <c r="Q67" s="24">
        <v>0</v>
      </c>
      <c r="R67" s="103" t="s">
        <v>168</v>
      </c>
      <c r="S67" s="23">
        <v>0.96273839999999999</v>
      </c>
      <c r="T67" s="23">
        <v>100</v>
      </c>
      <c r="U67" s="23">
        <v>0</v>
      </c>
      <c r="V67" s="23">
        <v>0</v>
      </c>
      <c r="W67" s="23">
        <v>0</v>
      </c>
      <c r="X67" s="23">
        <v>0</v>
      </c>
      <c r="Y67" s="23">
        <v>0.96273839999999999</v>
      </c>
      <c r="Z67" s="23">
        <v>100</v>
      </c>
      <c r="AA67" s="23">
        <v>0</v>
      </c>
      <c r="AB67" s="23">
        <v>0</v>
      </c>
      <c r="AC67" s="105" t="s">
        <v>168</v>
      </c>
    </row>
    <row r="68" spans="1:29" ht="38.25" hidden="1" outlineLevel="1" x14ac:dyDescent="0.25">
      <c r="A68" s="99" t="s">
        <v>128</v>
      </c>
      <c r="B68" s="100" t="s">
        <v>129</v>
      </c>
      <c r="C68" s="101" t="s">
        <v>34</v>
      </c>
      <c r="D68" s="102" t="s">
        <v>168</v>
      </c>
      <c r="E68" s="102" t="s">
        <v>168</v>
      </c>
      <c r="F68" s="102" t="s">
        <v>168</v>
      </c>
      <c r="G68" s="102" t="s">
        <v>168</v>
      </c>
      <c r="H68" s="22">
        <v>0</v>
      </c>
      <c r="I68" s="45">
        <v>0</v>
      </c>
      <c r="J68" s="45">
        <v>0</v>
      </c>
      <c r="K68" s="23">
        <v>0</v>
      </c>
      <c r="L68" s="41">
        <v>0</v>
      </c>
      <c r="M68" s="25">
        <v>0</v>
      </c>
      <c r="N68" s="45">
        <v>0</v>
      </c>
      <c r="O68" s="45">
        <v>0</v>
      </c>
      <c r="P68" s="23">
        <v>0</v>
      </c>
      <c r="Q68" s="24">
        <v>0</v>
      </c>
      <c r="R68" s="103" t="s">
        <v>168</v>
      </c>
      <c r="S68" s="23">
        <v>0</v>
      </c>
      <c r="T68" s="23">
        <v>0</v>
      </c>
      <c r="U68" s="23">
        <v>0</v>
      </c>
      <c r="V68" s="23">
        <v>0</v>
      </c>
      <c r="W68" s="23">
        <v>0</v>
      </c>
      <c r="X68" s="23">
        <v>0</v>
      </c>
      <c r="Y68" s="23">
        <v>0</v>
      </c>
      <c r="Z68" s="23">
        <v>0</v>
      </c>
      <c r="AA68" s="23">
        <v>0</v>
      </c>
      <c r="AB68" s="23">
        <v>0</v>
      </c>
      <c r="AC68" s="105" t="s">
        <v>168</v>
      </c>
    </row>
    <row r="69" spans="1:29" ht="38.25" hidden="1" outlineLevel="1" x14ac:dyDescent="0.25">
      <c r="A69" s="99" t="s">
        <v>130</v>
      </c>
      <c r="B69" s="100" t="s">
        <v>131</v>
      </c>
      <c r="C69" s="101" t="s">
        <v>34</v>
      </c>
      <c r="D69" s="102" t="s">
        <v>168</v>
      </c>
      <c r="E69" s="102" t="s">
        <v>168</v>
      </c>
      <c r="F69" s="102" t="s">
        <v>168</v>
      </c>
      <c r="G69" s="102" t="s">
        <v>168</v>
      </c>
      <c r="H69" s="22">
        <v>0</v>
      </c>
      <c r="I69" s="45">
        <v>0</v>
      </c>
      <c r="J69" s="45">
        <v>0</v>
      </c>
      <c r="K69" s="23">
        <v>0</v>
      </c>
      <c r="L69" s="41">
        <v>0</v>
      </c>
      <c r="M69" s="25">
        <v>0</v>
      </c>
      <c r="N69" s="45">
        <v>0</v>
      </c>
      <c r="O69" s="45">
        <v>0</v>
      </c>
      <c r="P69" s="23">
        <v>0</v>
      </c>
      <c r="Q69" s="24">
        <v>0</v>
      </c>
      <c r="R69" s="103" t="s">
        <v>168</v>
      </c>
      <c r="S69" s="23">
        <v>0</v>
      </c>
      <c r="T69" s="23">
        <v>0</v>
      </c>
      <c r="U69" s="23">
        <v>0</v>
      </c>
      <c r="V69" s="23">
        <v>0</v>
      </c>
      <c r="W69" s="23">
        <v>0</v>
      </c>
      <c r="X69" s="23">
        <v>0</v>
      </c>
      <c r="Y69" s="23">
        <v>0</v>
      </c>
      <c r="Z69" s="23">
        <v>0</v>
      </c>
      <c r="AA69" s="23">
        <v>0</v>
      </c>
      <c r="AB69" s="23">
        <v>0</v>
      </c>
      <c r="AC69" s="105" t="s">
        <v>168</v>
      </c>
    </row>
    <row r="70" spans="1:29" ht="38.25" hidden="1" outlineLevel="1" x14ac:dyDescent="0.25">
      <c r="A70" s="99" t="s">
        <v>132</v>
      </c>
      <c r="B70" s="100" t="s">
        <v>133</v>
      </c>
      <c r="C70" s="101" t="s">
        <v>34</v>
      </c>
      <c r="D70" s="102" t="s">
        <v>168</v>
      </c>
      <c r="E70" s="102" t="s">
        <v>168</v>
      </c>
      <c r="F70" s="102" t="s">
        <v>168</v>
      </c>
      <c r="G70" s="102" t="s">
        <v>168</v>
      </c>
      <c r="H70" s="22">
        <v>0</v>
      </c>
      <c r="I70" s="45">
        <v>0</v>
      </c>
      <c r="J70" s="45">
        <v>0</v>
      </c>
      <c r="K70" s="23">
        <v>0</v>
      </c>
      <c r="L70" s="41">
        <v>0</v>
      </c>
      <c r="M70" s="25">
        <v>0</v>
      </c>
      <c r="N70" s="45">
        <v>0</v>
      </c>
      <c r="O70" s="45">
        <v>0</v>
      </c>
      <c r="P70" s="23">
        <v>0</v>
      </c>
      <c r="Q70" s="24">
        <v>0</v>
      </c>
      <c r="R70" s="103" t="s">
        <v>168</v>
      </c>
      <c r="S70" s="23">
        <v>0</v>
      </c>
      <c r="T70" s="23">
        <v>0</v>
      </c>
      <c r="U70" s="23">
        <v>0</v>
      </c>
      <c r="V70" s="23">
        <v>0</v>
      </c>
      <c r="W70" s="23">
        <v>0</v>
      </c>
      <c r="X70" s="23">
        <v>0</v>
      </c>
      <c r="Y70" s="23">
        <v>0</v>
      </c>
      <c r="Z70" s="23">
        <v>0</v>
      </c>
      <c r="AA70" s="23">
        <v>0</v>
      </c>
      <c r="AB70" s="23">
        <v>0</v>
      </c>
      <c r="AC70" s="105" t="s">
        <v>168</v>
      </c>
    </row>
    <row r="71" spans="1:29" ht="38.25" collapsed="1" x14ac:dyDescent="0.25">
      <c r="A71" s="99" t="s">
        <v>134</v>
      </c>
      <c r="B71" s="100" t="s">
        <v>135</v>
      </c>
      <c r="C71" s="101" t="s">
        <v>34</v>
      </c>
      <c r="D71" s="102" t="s">
        <v>168</v>
      </c>
      <c r="E71" s="102" t="s">
        <v>168</v>
      </c>
      <c r="F71" s="102" t="s">
        <v>168</v>
      </c>
      <c r="G71" s="102" t="s">
        <v>168</v>
      </c>
      <c r="H71" s="22">
        <f>SUM(H72:H73)</f>
        <v>0</v>
      </c>
      <c r="I71" s="45">
        <f t="shared" ref="I71:Q71" si="23">SUM(I72:I73)</f>
        <v>0</v>
      </c>
      <c r="J71" s="45">
        <f t="shared" si="23"/>
        <v>0</v>
      </c>
      <c r="K71" s="30">
        <f t="shared" si="23"/>
        <v>0</v>
      </c>
      <c r="L71" s="114">
        <f t="shared" si="23"/>
        <v>0</v>
      </c>
      <c r="M71" s="22">
        <f t="shared" si="23"/>
        <v>0</v>
      </c>
      <c r="N71" s="45">
        <f t="shared" si="23"/>
        <v>0</v>
      </c>
      <c r="O71" s="45">
        <f t="shared" si="23"/>
        <v>0</v>
      </c>
      <c r="P71" s="30">
        <f t="shared" si="23"/>
        <v>0</v>
      </c>
      <c r="Q71" s="115">
        <f t="shared" si="23"/>
        <v>0</v>
      </c>
      <c r="R71" s="103" t="s">
        <v>168</v>
      </c>
      <c r="S71" s="23">
        <v>0</v>
      </c>
      <c r="T71" s="23">
        <v>0</v>
      </c>
      <c r="U71" s="23">
        <v>0</v>
      </c>
      <c r="V71" s="23">
        <v>0</v>
      </c>
      <c r="W71" s="23">
        <v>0</v>
      </c>
      <c r="X71" s="23">
        <v>0</v>
      </c>
      <c r="Y71" s="23">
        <v>0</v>
      </c>
      <c r="Z71" s="23">
        <v>0</v>
      </c>
      <c r="AA71" s="23">
        <v>0</v>
      </c>
      <c r="AB71" s="23">
        <v>0</v>
      </c>
      <c r="AC71" s="105" t="s">
        <v>168</v>
      </c>
    </row>
    <row r="72" spans="1:29" ht="25.5" x14ac:dyDescent="0.25">
      <c r="A72" s="99" t="s">
        <v>136</v>
      </c>
      <c r="B72" s="100" t="s">
        <v>137</v>
      </c>
      <c r="C72" s="101" t="s">
        <v>34</v>
      </c>
      <c r="D72" s="102" t="s">
        <v>168</v>
      </c>
      <c r="E72" s="102" t="s">
        <v>168</v>
      </c>
      <c r="F72" s="102" t="s">
        <v>168</v>
      </c>
      <c r="G72" s="102" t="s">
        <v>168</v>
      </c>
      <c r="H72" s="22">
        <v>0</v>
      </c>
      <c r="I72" s="45">
        <v>0</v>
      </c>
      <c r="J72" s="45">
        <v>0</v>
      </c>
      <c r="K72" s="23">
        <v>0</v>
      </c>
      <c r="L72" s="41">
        <v>0</v>
      </c>
      <c r="M72" s="25">
        <v>0</v>
      </c>
      <c r="N72" s="45">
        <v>0</v>
      </c>
      <c r="O72" s="45">
        <v>0</v>
      </c>
      <c r="P72" s="23">
        <v>0</v>
      </c>
      <c r="Q72" s="24">
        <v>0</v>
      </c>
      <c r="R72" s="103" t="s">
        <v>168</v>
      </c>
      <c r="S72" s="23">
        <v>0</v>
      </c>
      <c r="T72" s="23">
        <v>0</v>
      </c>
      <c r="U72" s="23">
        <v>0</v>
      </c>
      <c r="V72" s="23">
        <v>0</v>
      </c>
      <c r="W72" s="23">
        <v>0</v>
      </c>
      <c r="X72" s="23">
        <v>0</v>
      </c>
      <c r="Y72" s="23">
        <v>0</v>
      </c>
      <c r="Z72" s="23">
        <v>0</v>
      </c>
      <c r="AA72" s="23">
        <v>0</v>
      </c>
      <c r="AB72" s="23">
        <v>0</v>
      </c>
      <c r="AC72" s="105" t="s">
        <v>168</v>
      </c>
    </row>
    <row r="73" spans="1:29" ht="38.25" x14ac:dyDescent="0.25">
      <c r="A73" s="99" t="s">
        <v>138</v>
      </c>
      <c r="B73" s="100" t="s">
        <v>139</v>
      </c>
      <c r="C73" s="101" t="s">
        <v>34</v>
      </c>
      <c r="D73" s="102" t="s">
        <v>168</v>
      </c>
      <c r="E73" s="102" t="s">
        <v>168</v>
      </c>
      <c r="F73" s="102" t="s">
        <v>168</v>
      </c>
      <c r="G73" s="102" t="s">
        <v>168</v>
      </c>
      <c r="H73" s="22">
        <v>0</v>
      </c>
      <c r="I73" s="45">
        <v>0</v>
      </c>
      <c r="J73" s="45">
        <v>0</v>
      </c>
      <c r="K73" s="23">
        <v>0</v>
      </c>
      <c r="L73" s="41">
        <v>0</v>
      </c>
      <c r="M73" s="25">
        <v>0</v>
      </c>
      <c r="N73" s="45">
        <v>0</v>
      </c>
      <c r="O73" s="45">
        <v>0</v>
      </c>
      <c r="P73" s="23">
        <v>0</v>
      </c>
      <c r="Q73" s="24">
        <v>0</v>
      </c>
      <c r="R73" s="103" t="s">
        <v>168</v>
      </c>
      <c r="S73" s="23">
        <v>0</v>
      </c>
      <c r="T73" s="23">
        <v>0</v>
      </c>
      <c r="U73" s="23">
        <v>0</v>
      </c>
      <c r="V73" s="23">
        <v>0</v>
      </c>
      <c r="W73" s="23">
        <v>0</v>
      </c>
      <c r="X73" s="23">
        <v>0</v>
      </c>
      <c r="Y73" s="23">
        <v>0</v>
      </c>
      <c r="Z73" s="23">
        <v>0</v>
      </c>
      <c r="AA73" s="23">
        <v>0</v>
      </c>
      <c r="AB73" s="23">
        <v>0</v>
      </c>
      <c r="AC73" s="105" t="s">
        <v>168</v>
      </c>
    </row>
    <row r="74" spans="1:29" ht="51" x14ac:dyDescent="0.25">
      <c r="A74" s="99" t="s">
        <v>140</v>
      </c>
      <c r="B74" s="100" t="s">
        <v>141</v>
      </c>
      <c r="C74" s="101" t="s">
        <v>34</v>
      </c>
      <c r="D74" s="102" t="s">
        <v>168</v>
      </c>
      <c r="E74" s="102" t="s">
        <v>168</v>
      </c>
      <c r="F74" s="102" t="s">
        <v>168</v>
      </c>
      <c r="G74" s="102" t="s">
        <v>168</v>
      </c>
      <c r="H74" s="22">
        <v>0</v>
      </c>
      <c r="I74" s="45">
        <v>0</v>
      </c>
      <c r="J74" s="45">
        <v>0</v>
      </c>
      <c r="K74" s="23">
        <v>0</v>
      </c>
      <c r="L74" s="41">
        <v>0</v>
      </c>
      <c r="M74" s="25">
        <v>0</v>
      </c>
      <c r="N74" s="45">
        <v>0</v>
      </c>
      <c r="O74" s="45">
        <v>0</v>
      </c>
      <c r="P74" s="23">
        <v>0</v>
      </c>
      <c r="Q74" s="24">
        <v>0</v>
      </c>
      <c r="R74" s="103" t="s">
        <v>168</v>
      </c>
      <c r="S74" s="23">
        <v>0</v>
      </c>
      <c r="T74" s="23">
        <v>0</v>
      </c>
      <c r="U74" s="23">
        <v>0</v>
      </c>
      <c r="V74" s="23">
        <v>0</v>
      </c>
      <c r="W74" s="23">
        <v>0</v>
      </c>
      <c r="X74" s="23">
        <v>0</v>
      </c>
      <c r="Y74" s="23">
        <v>0</v>
      </c>
      <c r="Z74" s="23">
        <v>0</v>
      </c>
      <c r="AA74" s="23">
        <v>0</v>
      </c>
      <c r="AB74" s="23">
        <v>0</v>
      </c>
      <c r="AC74" s="105" t="s">
        <v>168</v>
      </c>
    </row>
    <row r="75" spans="1:29" ht="51" hidden="1" outlineLevel="1" x14ac:dyDescent="0.25">
      <c r="A75" s="99" t="s">
        <v>142</v>
      </c>
      <c r="B75" s="100" t="s">
        <v>143</v>
      </c>
      <c r="C75" s="101" t="s">
        <v>34</v>
      </c>
      <c r="D75" s="102" t="s">
        <v>168</v>
      </c>
      <c r="E75" s="102" t="s">
        <v>168</v>
      </c>
      <c r="F75" s="102" t="s">
        <v>168</v>
      </c>
      <c r="G75" s="102" t="s">
        <v>168</v>
      </c>
      <c r="H75" s="22">
        <v>0</v>
      </c>
      <c r="I75" s="45">
        <v>0</v>
      </c>
      <c r="J75" s="45">
        <v>0</v>
      </c>
      <c r="K75" s="23">
        <v>0</v>
      </c>
      <c r="L75" s="41">
        <v>0</v>
      </c>
      <c r="M75" s="25">
        <v>0</v>
      </c>
      <c r="N75" s="45">
        <v>0</v>
      </c>
      <c r="O75" s="45">
        <v>0</v>
      </c>
      <c r="P75" s="23">
        <v>0</v>
      </c>
      <c r="Q75" s="24">
        <v>0</v>
      </c>
      <c r="R75" s="103" t="s">
        <v>168</v>
      </c>
      <c r="S75" s="23">
        <v>0</v>
      </c>
      <c r="T75" s="23">
        <v>0</v>
      </c>
      <c r="U75" s="23">
        <v>0</v>
      </c>
      <c r="V75" s="23">
        <v>0</v>
      </c>
      <c r="W75" s="23">
        <v>0</v>
      </c>
      <c r="X75" s="23">
        <v>0</v>
      </c>
      <c r="Y75" s="23">
        <v>0</v>
      </c>
      <c r="Z75" s="23">
        <v>0</v>
      </c>
      <c r="AA75" s="23">
        <v>0</v>
      </c>
      <c r="AB75" s="23">
        <v>0</v>
      </c>
      <c r="AC75" s="105" t="s">
        <v>168</v>
      </c>
    </row>
    <row r="76" spans="1:29" ht="38.25" hidden="1" outlineLevel="1" x14ac:dyDescent="0.25">
      <c r="A76" s="99" t="s">
        <v>144</v>
      </c>
      <c r="B76" s="100" t="s">
        <v>145</v>
      </c>
      <c r="C76" s="101" t="s">
        <v>34</v>
      </c>
      <c r="D76" s="102" t="s">
        <v>168</v>
      </c>
      <c r="E76" s="102" t="s">
        <v>168</v>
      </c>
      <c r="F76" s="102" t="s">
        <v>168</v>
      </c>
      <c r="G76" s="102" t="s">
        <v>168</v>
      </c>
      <c r="H76" s="22">
        <v>0</v>
      </c>
      <c r="I76" s="45">
        <v>0</v>
      </c>
      <c r="J76" s="45">
        <v>0</v>
      </c>
      <c r="K76" s="23">
        <v>0</v>
      </c>
      <c r="L76" s="41">
        <v>0</v>
      </c>
      <c r="M76" s="25">
        <v>0</v>
      </c>
      <c r="N76" s="45">
        <v>0</v>
      </c>
      <c r="O76" s="45">
        <v>0</v>
      </c>
      <c r="P76" s="23">
        <v>0</v>
      </c>
      <c r="Q76" s="24">
        <v>0</v>
      </c>
      <c r="R76" s="103" t="s">
        <v>168</v>
      </c>
      <c r="S76" s="23">
        <v>0</v>
      </c>
      <c r="T76" s="23">
        <v>0</v>
      </c>
      <c r="U76" s="23">
        <v>0</v>
      </c>
      <c r="V76" s="23">
        <v>0</v>
      </c>
      <c r="W76" s="23">
        <v>0</v>
      </c>
      <c r="X76" s="23">
        <v>0</v>
      </c>
      <c r="Y76" s="23">
        <v>0</v>
      </c>
      <c r="Z76" s="23">
        <v>0</v>
      </c>
      <c r="AA76" s="23">
        <v>0</v>
      </c>
      <c r="AB76" s="23">
        <v>0</v>
      </c>
      <c r="AC76" s="105" t="s">
        <v>168</v>
      </c>
    </row>
    <row r="77" spans="1:29" ht="25.5" collapsed="1" x14ac:dyDescent="0.25">
      <c r="A77" s="99" t="s">
        <v>146</v>
      </c>
      <c r="B77" s="100" t="s">
        <v>147</v>
      </c>
      <c r="C77" s="101" t="s">
        <v>34</v>
      </c>
      <c r="D77" s="102" t="s">
        <v>168</v>
      </c>
      <c r="E77" s="102" t="s">
        <v>168</v>
      </c>
      <c r="F77" s="102" t="s">
        <v>168</v>
      </c>
      <c r="G77" s="102" t="s">
        <v>168</v>
      </c>
      <c r="H77" s="16">
        <v>0</v>
      </c>
      <c r="I77" s="44">
        <v>0</v>
      </c>
      <c r="J77" s="44">
        <v>0</v>
      </c>
      <c r="K77" s="18">
        <v>0</v>
      </c>
      <c r="L77" s="112">
        <v>0</v>
      </c>
      <c r="M77" s="111">
        <f>SUM(N77:Q77)</f>
        <v>0.108197</v>
      </c>
      <c r="N77" s="44">
        <v>0</v>
      </c>
      <c r="O77" s="44">
        <v>0</v>
      </c>
      <c r="P77" s="110">
        <v>0.108197</v>
      </c>
      <c r="Q77" s="19">
        <v>0</v>
      </c>
      <c r="R77" s="103" t="s">
        <v>168</v>
      </c>
      <c r="S77" s="23">
        <v>-0.108197</v>
      </c>
      <c r="T77" s="23">
        <v>0</v>
      </c>
      <c r="U77" s="23">
        <v>0</v>
      </c>
      <c r="V77" s="23">
        <v>-0.108197</v>
      </c>
      <c r="W77" s="23">
        <v>0</v>
      </c>
      <c r="X77" s="23">
        <v>0.216394</v>
      </c>
      <c r="Y77" s="23">
        <v>0</v>
      </c>
      <c r="Z77" s="23">
        <v>0</v>
      </c>
      <c r="AA77" s="23">
        <v>0.216394</v>
      </c>
      <c r="AB77" s="23">
        <v>0</v>
      </c>
      <c r="AC77" s="105" t="s">
        <v>168</v>
      </c>
    </row>
    <row r="78" spans="1:29" ht="38.25" x14ac:dyDescent="0.25">
      <c r="A78" s="99" t="s">
        <v>148</v>
      </c>
      <c r="B78" s="100" t="s">
        <v>149</v>
      </c>
      <c r="C78" s="101" t="s">
        <v>34</v>
      </c>
      <c r="D78" s="102" t="s">
        <v>168</v>
      </c>
      <c r="E78" s="102" t="s">
        <v>168</v>
      </c>
      <c r="F78" s="102" t="s">
        <v>168</v>
      </c>
      <c r="G78" s="102" t="s">
        <v>168</v>
      </c>
      <c r="H78" s="16">
        <v>0</v>
      </c>
      <c r="I78" s="44">
        <v>0</v>
      </c>
      <c r="J78" s="44">
        <v>0</v>
      </c>
      <c r="K78" s="18">
        <v>0</v>
      </c>
      <c r="L78" s="112">
        <v>0</v>
      </c>
      <c r="M78" s="119">
        <v>0</v>
      </c>
      <c r="N78" s="44">
        <v>0</v>
      </c>
      <c r="O78" s="44">
        <v>0</v>
      </c>
      <c r="P78" s="18">
        <v>0</v>
      </c>
      <c r="Q78" s="19">
        <v>0</v>
      </c>
      <c r="R78" s="103" t="s">
        <v>168</v>
      </c>
      <c r="S78" s="23">
        <v>0</v>
      </c>
      <c r="T78" s="23">
        <v>0</v>
      </c>
      <c r="U78" s="23">
        <v>0</v>
      </c>
      <c r="V78" s="23">
        <v>0</v>
      </c>
      <c r="W78" s="23">
        <v>0</v>
      </c>
      <c r="X78" s="23">
        <v>0</v>
      </c>
      <c r="Y78" s="23">
        <v>0</v>
      </c>
      <c r="Z78" s="23">
        <v>0</v>
      </c>
      <c r="AA78" s="23">
        <v>0</v>
      </c>
      <c r="AB78" s="23">
        <v>0</v>
      </c>
      <c r="AC78" s="105" t="s">
        <v>168</v>
      </c>
    </row>
    <row r="79" spans="1:29" ht="25.5" x14ac:dyDescent="0.25">
      <c r="A79" s="99" t="s">
        <v>150</v>
      </c>
      <c r="B79" s="100" t="s">
        <v>151</v>
      </c>
      <c r="C79" s="101" t="s">
        <v>34</v>
      </c>
      <c r="D79" s="102" t="s">
        <v>168</v>
      </c>
      <c r="E79" s="102" t="s">
        <v>168</v>
      </c>
      <c r="F79" s="102" t="s">
        <v>168</v>
      </c>
      <c r="G79" s="102" t="s">
        <v>168</v>
      </c>
      <c r="H79" s="16">
        <f>H80</f>
        <v>10.53032</v>
      </c>
      <c r="I79" s="44">
        <f t="shared" ref="I79:Q79" si="24">I80</f>
        <v>0</v>
      </c>
      <c r="J79" s="44">
        <f t="shared" si="24"/>
        <v>0</v>
      </c>
      <c r="K79" s="17">
        <f t="shared" si="24"/>
        <v>10.53032</v>
      </c>
      <c r="L79" s="40">
        <f t="shared" si="24"/>
        <v>0</v>
      </c>
      <c r="M79" s="16">
        <f t="shared" si="24"/>
        <v>4.9530000000000003</v>
      </c>
      <c r="N79" s="44">
        <f t="shared" si="24"/>
        <v>0</v>
      </c>
      <c r="O79" s="44">
        <f t="shared" si="24"/>
        <v>0</v>
      </c>
      <c r="P79" s="17">
        <f t="shared" si="24"/>
        <v>4.9530000000000003</v>
      </c>
      <c r="Q79" s="15">
        <f t="shared" si="24"/>
        <v>0</v>
      </c>
      <c r="R79" s="103" t="s">
        <v>168</v>
      </c>
      <c r="S79" s="23">
        <v>5.5773199999999994</v>
      </c>
      <c r="T79" s="23">
        <v>52.9643923451519</v>
      </c>
      <c r="U79" s="23">
        <v>0</v>
      </c>
      <c r="V79" s="23">
        <v>0</v>
      </c>
      <c r="W79" s="23">
        <v>0</v>
      </c>
      <c r="X79" s="23">
        <v>0</v>
      </c>
      <c r="Y79" s="23">
        <v>5.5773199999999994</v>
      </c>
      <c r="Z79" s="23">
        <v>52.9643923451519</v>
      </c>
      <c r="AA79" s="23">
        <v>0</v>
      </c>
      <c r="AB79" s="23">
        <v>0</v>
      </c>
      <c r="AC79" s="105" t="s">
        <v>168</v>
      </c>
    </row>
    <row r="80" spans="1:29" x14ac:dyDescent="0.25">
      <c r="A80" s="99" t="s">
        <v>152</v>
      </c>
      <c r="B80" s="100" t="s">
        <v>153</v>
      </c>
      <c r="C80" s="117" t="s">
        <v>154</v>
      </c>
      <c r="D80" s="102" t="s">
        <v>168</v>
      </c>
      <c r="E80" s="102" t="s">
        <v>168</v>
      </c>
      <c r="F80" s="102" t="s">
        <v>168</v>
      </c>
      <c r="G80" s="102" t="s">
        <v>168</v>
      </c>
      <c r="H80" s="16">
        <f>SUM(H81:H86)</f>
        <v>10.53032</v>
      </c>
      <c r="I80" s="44">
        <f t="shared" ref="I80:Q80" si="25">SUM(I81:I86)</f>
        <v>0</v>
      </c>
      <c r="J80" s="44">
        <f t="shared" si="25"/>
        <v>0</v>
      </c>
      <c r="K80" s="17">
        <f t="shared" si="25"/>
        <v>10.53032</v>
      </c>
      <c r="L80" s="40">
        <f t="shared" si="25"/>
        <v>0</v>
      </c>
      <c r="M80" s="16">
        <f t="shared" si="25"/>
        <v>4.9530000000000003</v>
      </c>
      <c r="N80" s="44">
        <f t="shared" si="25"/>
        <v>0</v>
      </c>
      <c r="O80" s="44">
        <f t="shared" si="25"/>
        <v>0</v>
      </c>
      <c r="P80" s="17">
        <f t="shared" si="25"/>
        <v>4.9530000000000003</v>
      </c>
      <c r="Q80" s="15">
        <f t="shared" si="25"/>
        <v>0</v>
      </c>
      <c r="R80" s="103" t="s">
        <v>168</v>
      </c>
      <c r="S80" s="23">
        <v>5.5773199999999994</v>
      </c>
      <c r="T80" s="23">
        <v>52.9643923451519</v>
      </c>
      <c r="U80" s="23">
        <v>0</v>
      </c>
      <c r="V80" s="23">
        <v>0</v>
      </c>
      <c r="W80" s="23">
        <v>0</v>
      </c>
      <c r="X80" s="23">
        <v>0</v>
      </c>
      <c r="Y80" s="23">
        <v>5.5773199999999994</v>
      </c>
      <c r="Z80" s="23">
        <v>52.9643923451519</v>
      </c>
      <c r="AA80" s="23">
        <v>0</v>
      </c>
      <c r="AB80" s="23">
        <v>0</v>
      </c>
      <c r="AC80" s="105" t="s">
        <v>168</v>
      </c>
    </row>
    <row r="81" spans="1:29" x14ac:dyDescent="0.25">
      <c r="A81" s="3" t="s">
        <v>155</v>
      </c>
      <c r="B81" s="5" t="s">
        <v>156</v>
      </c>
      <c r="C81" s="4" t="s">
        <v>157</v>
      </c>
      <c r="D81" s="102" t="s">
        <v>168</v>
      </c>
      <c r="E81" s="102" t="s">
        <v>168</v>
      </c>
      <c r="F81" s="102" t="s">
        <v>168</v>
      </c>
      <c r="G81" s="102" t="s">
        <v>168</v>
      </c>
      <c r="H81" s="22">
        <v>4.5430000000000001</v>
      </c>
      <c r="I81" s="45">
        <v>0</v>
      </c>
      <c r="J81" s="45">
        <v>0</v>
      </c>
      <c r="K81" s="31">
        <v>4.5430000000000001</v>
      </c>
      <c r="L81" s="41">
        <v>0</v>
      </c>
      <c r="M81" s="32">
        <f>SUM(N81:Q81)</f>
        <v>4.07</v>
      </c>
      <c r="N81" s="45">
        <v>0</v>
      </c>
      <c r="O81" s="45">
        <v>0</v>
      </c>
      <c r="P81" s="33">
        <v>4.07</v>
      </c>
      <c r="Q81" s="24">
        <v>0</v>
      </c>
      <c r="R81" s="103" t="s">
        <v>168</v>
      </c>
      <c r="S81" s="23">
        <v>0.47299999999999986</v>
      </c>
      <c r="T81" s="23">
        <v>10.411622276029052</v>
      </c>
      <c r="U81" s="23">
        <v>0</v>
      </c>
      <c r="V81" s="23">
        <v>0</v>
      </c>
      <c r="W81" s="23">
        <v>0</v>
      </c>
      <c r="X81" s="23">
        <v>0</v>
      </c>
      <c r="Y81" s="23">
        <v>0.47299999999999986</v>
      </c>
      <c r="Z81" s="23">
        <v>10.411622276029052</v>
      </c>
      <c r="AA81" s="23">
        <v>0</v>
      </c>
      <c r="AB81" s="23">
        <v>0</v>
      </c>
      <c r="AC81" s="105" t="s">
        <v>168</v>
      </c>
    </row>
    <row r="82" spans="1:29" ht="22.5" customHeight="1" x14ac:dyDescent="0.25">
      <c r="A82" s="3" t="s">
        <v>155</v>
      </c>
      <c r="B82" s="5" t="s">
        <v>158</v>
      </c>
      <c r="C82" s="4" t="s">
        <v>159</v>
      </c>
      <c r="D82" s="102" t="s">
        <v>168</v>
      </c>
      <c r="E82" s="102" t="s">
        <v>168</v>
      </c>
      <c r="F82" s="102" t="s">
        <v>168</v>
      </c>
      <c r="G82" s="102" t="s">
        <v>168</v>
      </c>
      <c r="H82" s="22">
        <v>1.9469999999999998</v>
      </c>
      <c r="I82" s="45">
        <v>0</v>
      </c>
      <c r="J82" s="45">
        <v>0</v>
      </c>
      <c r="K82" s="31">
        <v>1.9469999999999998</v>
      </c>
      <c r="L82" s="41">
        <v>0</v>
      </c>
      <c r="M82" s="32">
        <f t="shared" ref="M82:M85" si="26">SUM(N82:Q82)</f>
        <v>0.88300000000000001</v>
      </c>
      <c r="N82" s="45">
        <v>0</v>
      </c>
      <c r="O82" s="45">
        <v>0</v>
      </c>
      <c r="P82" s="33">
        <v>0.88300000000000001</v>
      </c>
      <c r="Q82" s="24">
        <v>0</v>
      </c>
      <c r="R82" s="103" t="s">
        <v>168</v>
      </c>
      <c r="S82" s="23">
        <v>1.0639999999999998</v>
      </c>
      <c r="T82" s="23">
        <v>54.648176682074975</v>
      </c>
      <c r="U82" s="23">
        <v>0</v>
      </c>
      <c r="V82" s="23">
        <v>0</v>
      </c>
      <c r="W82" s="23">
        <v>0</v>
      </c>
      <c r="X82" s="23">
        <v>0</v>
      </c>
      <c r="Y82" s="23">
        <v>1.0639999999999998</v>
      </c>
      <c r="Z82" s="23">
        <v>54.648176682074975</v>
      </c>
      <c r="AA82" s="23">
        <v>0</v>
      </c>
      <c r="AB82" s="23">
        <v>0</v>
      </c>
      <c r="AC82" s="105" t="s">
        <v>168</v>
      </c>
    </row>
    <row r="83" spans="1:29" ht="21.75" customHeight="1" x14ac:dyDescent="0.25">
      <c r="A83" s="3" t="s">
        <v>155</v>
      </c>
      <c r="B83" s="5" t="s">
        <v>160</v>
      </c>
      <c r="C83" s="4" t="s">
        <v>161</v>
      </c>
      <c r="D83" s="102" t="s">
        <v>168</v>
      </c>
      <c r="E83" s="102" t="s">
        <v>168</v>
      </c>
      <c r="F83" s="102" t="s">
        <v>168</v>
      </c>
      <c r="G83" s="102" t="s">
        <v>168</v>
      </c>
      <c r="H83" s="22">
        <v>0.23599999999999999</v>
      </c>
      <c r="I83" s="45">
        <v>0</v>
      </c>
      <c r="J83" s="45">
        <v>0</v>
      </c>
      <c r="K83" s="31">
        <v>0.23599999999999999</v>
      </c>
      <c r="L83" s="41">
        <v>0</v>
      </c>
      <c r="M83" s="25">
        <f t="shared" si="26"/>
        <v>0</v>
      </c>
      <c r="N83" s="45">
        <v>0</v>
      </c>
      <c r="O83" s="45">
        <v>0</v>
      </c>
      <c r="P83" s="23">
        <v>0</v>
      </c>
      <c r="Q83" s="24">
        <v>0</v>
      </c>
      <c r="R83" s="103" t="s">
        <v>168</v>
      </c>
      <c r="S83" s="23">
        <v>0.23599999999999999</v>
      </c>
      <c r="T83" s="23">
        <v>100</v>
      </c>
      <c r="U83" s="23">
        <v>0</v>
      </c>
      <c r="V83" s="23">
        <v>0</v>
      </c>
      <c r="W83" s="23">
        <v>0</v>
      </c>
      <c r="X83" s="23">
        <v>0</v>
      </c>
      <c r="Y83" s="23">
        <v>0.23599999999999999</v>
      </c>
      <c r="Z83" s="23">
        <v>100</v>
      </c>
      <c r="AA83" s="23">
        <v>0</v>
      </c>
      <c r="AB83" s="23">
        <v>0</v>
      </c>
      <c r="AC83" s="105" t="s">
        <v>168</v>
      </c>
    </row>
    <row r="84" spans="1:29" ht="33" customHeight="1" x14ac:dyDescent="0.25">
      <c r="A84" s="3" t="s">
        <v>155</v>
      </c>
      <c r="B84" s="5" t="s">
        <v>162</v>
      </c>
      <c r="C84" s="4" t="s">
        <v>163</v>
      </c>
      <c r="D84" s="102" t="s">
        <v>168</v>
      </c>
      <c r="E84" s="102" t="s">
        <v>168</v>
      </c>
      <c r="F84" s="102" t="s">
        <v>168</v>
      </c>
      <c r="G84" s="102" t="s">
        <v>168</v>
      </c>
      <c r="H84" s="22">
        <v>0.51919999999999999</v>
      </c>
      <c r="I84" s="45">
        <v>0</v>
      </c>
      <c r="J84" s="45">
        <v>0</v>
      </c>
      <c r="K84" s="31">
        <v>0.51919999999999999</v>
      </c>
      <c r="L84" s="41">
        <v>0</v>
      </c>
      <c r="M84" s="25">
        <f t="shared" si="26"/>
        <v>0</v>
      </c>
      <c r="N84" s="45">
        <v>0</v>
      </c>
      <c r="O84" s="45">
        <v>0</v>
      </c>
      <c r="P84" s="23">
        <v>0</v>
      </c>
      <c r="Q84" s="24">
        <v>0</v>
      </c>
      <c r="R84" s="103" t="s">
        <v>168</v>
      </c>
      <c r="S84" s="23">
        <v>0.51919999999999999</v>
      </c>
      <c r="T84" s="23">
        <v>100</v>
      </c>
      <c r="U84" s="23">
        <v>0</v>
      </c>
      <c r="V84" s="23">
        <v>0</v>
      </c>
      <c r="W84" s="23">
        <v>0</v>
      </c>
      <c r="X84" s="23">
        <v>0</v>
      </c>
      <c r="Y84" s="23">
        <v>0.51919999999999999</v>
      </c>
      <c r="Z84" s="23">
        <v>100</v>
      </c>
      <c r="AA84" s="23">
        <v>0</v>
      </c>
      <c r="AB84" s="23">
        <v>0</v>
      </c>
      <c r="AC84" s="105" t="s">
        <v>168</v>
      </c>
    </row>
    <row r="85" spans="1:29" ht="28.5" customHeight="1" x14ac:dyDescent="0.25">
      <c r="A85" s="3" t="s">
        <v>155</v>
      </c>
      <c r="B85" s="5" t="s">
        <v>164</v>
      </c>
      <c r="C85" s="4" t="s">
        <v>165</v>
      </c>
      <c r="D85" s="102" t="s">
        <v>168</v>
      </c>
      <c r="E85" s="102" t="s">
        <v>168</v>
      </c>
      <c r="F85" s="102" t="s">
        <v>168</v>
      </c>
      <c r="G85" s="102" t="s">
        <v>168</v>
      </c>
      <c r="H85" s="22">
        <v>0.94399999999999995</v>
      </c>
      <c r="I85" s="45">
        <v>0</v>
      </c>
      <c r="J85" s="45">
        <v>0</v>
      </c>
      <c r="K85" s="31">
        <v>0.94399999999999995</v>
      </c>
      <c r="L85" s="41">
        <v>0</v>
      </c>
      <c r="M85" s="25">
        <f t="shared" si="26"/>
        <v>0</v>
      </c>
      <c r="N85" s="45">
        <v>0</v>
      </c>
      <c r="O85" s="45">
        <v>0</v>
      </c>
      <c r="P85" s="23">
        <v>0</v>
      </c>
      <c r="Q85" s="24">
        <v>0</v>
      </c>
      <c r="R85" s="103" t="s">
        <v>168</v>
      </c>
      <c r="S85" s="23">
        <v>0.94399999999999995</v>
      </c>
      <c r="T85" s="23">
        <v>100</v>
      </c>
      <c r="U85" s="23">
        <v>0</v>
      </c>
      <c r="V85" s="23">
        <v>0</v>
      </c>
      <c r="W85" s="23">
        <v>0</v>
      </c>
      <c r="X85" s="23">
        <v>0</v>
      </c>
      <c r="Y85" s="23">
        <v>0.94399999999999995</v>
      </c>
      <c r="Z85" s="23">
        <v>100</v>
      </c>
      <c r="AA85" s="23">
        <v>0</v>
      </c>
      <c r="AB85" s="23">
        <v>0</v>
      </c>
      <c r="AC85" s="105" t="s">
        <v>168</v>
      </c>
    </row>
    <row r="86" spans="1:29" ht="30.75" customHeight="1" thickBot="1" x14ac:dyDescent="0.3">
      <c r="A86" s="6" t="s">
        <v>155</v>
      </c>
      <c r="B86" s="7" t="s">
        <v>166</v>
      </c>
      <c r="C86" s="8" t="s">
        <v>167</v>
      </c>
      <c r="D86" s="120" t="s">
        <v>168</v>
      </c>
      <c r="E86" s="120" t="s">
        <v>168</v>
      </c>
      <c r="F86" s="120" t="s">
        <v>168</v>
      </c>
      <c r="G86" s="120" t="s">
        <v>168</v>
      </c>
      <c r="H86" s="34">
        <v>2.3411199999999996</v>
      </c>
      <c r="I86" s="46">
        <v>0</v>
      </c>
      <c r="J86" s="46">
        <v>0</v>
      </c>
      <c r="K86" s="36">
        <v>2.3411199999999996</v>
      </c>
      <c r="L86" s="42">
        <v>0</v>
      </c>
      <c r="M86" s="38">
        <v>0</v>
      </c>
      <c r="N86" s="46">
        <v>0</v>
      </c>
      <c r="O86" s="46">
        <v>0</v>
      </c>
      <c r="P86" s="35">
        <v>0</v>
      </c>
      <c r="Q86" s="37">
        <v>0</v>
      </c>
      <c r="R86" s="121" t="s">
        <v>168</v>
      </c>
      <c r="S86" s="35">
        <v>2.3411199999999996</v>
      </c>
      <c r="T86" s="35">
        <v>100</v>
      </c>
      <c r="U86" s="35">
        <v>0</v>
      </c>
      <c r="V86" s="35">
        <v>0</v>
      </c>
      <c r="W86" s="35">
        <v>0</v>
      </c>
      <c r="X86" s="35">
        <v>0</v>
      </c>
      <c r="Y86" s="35">
        <v>2.3411199999999996</v>
      </c>
      <c r="Z86" s="35">
        <v>100</v>
      </c>
      <c r="AA86" s="35">
        <v>0</v>
      </c>
      <c r="AB86" s="35">
        <v>0</v>
      </c>
      <c r="AC86" s="122" t="s">
        <v>168</v>
      </c>
    </row>
    <row r="88" spans="1:29" ht="46.5" customHeight="1" x14ac:dyDescent="0.25">
      <c r="A88" s="123" t="s">
        <v>28</v>
      </c>
      <c r="B88" s="123"/>
      <c r="C88" s="123"/>
      <c r="D88" s="123"/>
      <c r="E88" s="123"/>
      <c r="F88" s="123"/>
      <c r="G88" s="123"/>
      <c r="H88" s="123"/>
      <c r="I88" s="123"/>
      <c r="J88" s="123"/>
      <c r="K88" s="123"/>
      <c r="L88" s="123"/>
    </row>
    <row r="90" spans="1:29" ht="20.25" x14ac:dyDescent="0.3">
      <c r="B90" s="51" t="s">
        <v>170</v>
      </c>
      <c r="C90" s="47"/>
      <c r="D90" s="47"/>
      <c r="E90" s="47"/>
      <c r="F90" s="47"/>
      <c r="G90" s="63"/>
      <c r="P90" s="48" t="s">
        <v>171</v>
      </c>
    </row>
    <row r="91" spans="1:29" ht="20.25" x14ac:dyDescent="0.3">
      <c r="B91" s="51"/>
      <c r="C91" s="47"/>
      <c r="D91" s="47"/>
      <c r="E91" s="47"/>
      <c r="F91" s="47"/>
      <c r="G91" s="63"/>
      <c r="P91" s="48"/>
    </row>
    <row r="92" spans="1:29" ht="20.25" x14ac:dyDescent="0.3">
      <c r="B92" s="52" t="s">
        <v>172</v>
      </c>
      <c r="C92" s="49"/>
      <c r="D92" s="49"/>
      <c r="E92" s="47"/>
      <c r="F92" s="49"/>
      <c r="G92" s="63"/>
      <c r="P92" s="50" t="s">
        <v>173</v>
      </c>
    </row>
    <row r="93" spans="1:29" x14ac:dyDescent="0.25">
      <c r="B93" s="124"/>
    </row>
  </sheetData>
  <mergeCells count="36">
    <mergeCell ref="A88:L88"/>
    <mergeCell ref="W16:X17"/>
    <mergeCell ref="Y16:Z17"/>
    <mergeCell ref="AA16:AB17"/>
    <mergeCell ref="H17:H18"/>
    <mergeCell ref="I17:I18"/>
    <mergeCell ref="J17:J18"/>
    <mergeCell ref="K17:K18"/>
    <mergeCell ref="L17:L18"/>
    <mergeCell ref="O17:O18"/>
    <mergeCell ref="P17:P18"/>
    <mergeCell ref="Q17:Q18"/>
    <mergeCell ref="M17:M18"/>
    <mergeCell ref="N17:N18"/>
    <mergeCell ref="A13:AC13"/>
    <mergeCell ref="A15:A18"/>
    <mergeCell ref="B15:B18"/>
    <mergeCell ref="C15:C18"/>
    <mergeCell ref="D15:D18"/>
    <mergeCell ref="E15:E18"/>
    <mergeCell ref="F15:F18"/>
    <mergeCell ref="G15:G18"/>
    <mergeCell ref="H15:Q15"/>
    <mergeCell ref="R15:R18"/>
    <mergeCell ref="S15:AB15"/>
    <mergeCell ref="AC15:AC18"/>
    <mergeCell ref="H16:L16"/>
    <mergeCell ref="M16:Q16"/>
    <mergeCell ref="S16:T17"/>
    <mergeCell ref="U16:V17"/>
    <mergeCell ref="A12:AC12"/>
    <mergeCell ref="A4:AC4"/>
    <mergeCell ref="A5:AC5"/>
    <mergeCell ref="A7:AC7"/>
    <mergeCell ref="A8:AC8"/>
    <mergeCell ref="A10:AC10"/>
  </mergeCells>
  <printOptions horizontalCentered="1"/>
  <pageMargins left="0.19685039370078741" right="0.19685039370078741" top="0.19685039370078741" bottom="0.19685039370078741" header="0" footer="0"/>
  <pageSetup paperSize="9" scale="4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1Ф - год</vt:lpstr>
      <vt:lpstr>Лист1</vt:lpstr>
      <vt:lpstr>Лист2</vt:lpstr>
      <vt:lpstr>Лист3</vt:lpstr>
      <vt:lpstr>'1Ф - год'!Область_печати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2019-03-25T11:28:07Z</dcterms:modified>
</cp:coreProperties>
</file>