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15" yWindow="-15" windowWidth="17040" windowHeight="13740" tabRatio="631"/>
  </bookViews>
  <sheets>
    <sheet name="11.3" sheetId="188" r:id="rId1"/>
  </sheets>
  <definedNames>
    <definedName name="_xlnm._FilterDatabase" localSheetId="0" hidden="1">'11.3'!$A$12:$I$12</definedName>
    <definedName name="_xlnm.Print_Titles" localSheetId="0">'11.3'!$12:$12</definedName>
    <definedName name="_xlnm.Print_Area" localSheetId="0">'11.3'!$A$1:$I$32</definedName>
  </definedNames>
  <calcPr calcId="144525" refMode="R1C1"/>
</workbook>
</file>

<file path=xl/calcChain.xml><?xml version="1.0" encoding="utf-8"?>
<calcChain xmlns="http://schemas.openxmlformats.org/spreadsheetml/2006/main">
  <c r="E15" i="188" l="1"/>
  <c r="I21" i="188" l="1"/>
  <c r="G21" i="188"/>
  <c r="G15" i="188"/>
  <c r="F16" i="188"/>
  <c r="E21" i="188"/>
  <c r="E20" i="188" s="1"/>
  <c r="F20" i="188" s="1"/>
  <c r="F17" i="188"/>
  <c r="F18" i="188"/>
  <c r="F19" i="188"/>
  <c r="F22" i="188"/>
  <c r="F23" i="188"/>
  <c r="F24" i="188"/>
  <c r="F25" i="188"/>
  <c r="C20" i="188"/>
  <c r="D20" i="188"/>
  <c r="C14" i="188"/>
  <c r="D14" i="188"/>
  <c r="F15" i="188"/>
  <c r="I15" i="188" s="1"/>
  <c r="E14" i="188" l="1"/>
  <c r="F14" i="188" s="1"/>
  <c r="F21" i="188"/>
</calcChain>
</file>

<file path=xl/sharedStrings.xml><?xml version="1.0" encoding="utf-8"?>
<sst xmlns="http://schemas.openxmlformats.org/spreadsheetml/2006/main" count="150" uniqueCount="57">
  <si>
    <t>№ п/п</t>
  </si>
  <si>
    <t>Наименование показателя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</si>
  <si>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</si>
  <si>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</si>
  <si>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</si>
  <si>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</si>
  <si>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</si>
  <si>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</si>
  <si>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</si>
  <si>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</si>
  <si>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</si>
  <si>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</si>
  <si>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Индекс сметной стоимости</t>
  </si>
  <si>
    <t>1.1.5</t>
  </si>
  <si>
    <t>1.2.5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</si>
  <si>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</si>
  <si>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</si>
  <si>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</si>
  <si>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</si>
  <si>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Фактические значения показателей мощности, протяженности, кВт (км)</t>
  </si>
  <si>
    <t>Инвестиционная программа ОАО "Кинешемская ГЭС"</t>
  </si>
  <si>
    <t>нд</t>
  </si>
  <si>
    <t>строительство воздушных линий, на уровне напряжения 0,4 кВ</t>
  </si>
  <si>
    <t>строительство кабельных линий, на уровне напряжения 0,4 кВ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</si>
  <si>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</si>
  <si>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</si>
  <si>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</si>
  <si>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</si>
  <si>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</si>
  <si>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Кудрявцев В.В.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</si>
  <si>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</si>
  <si>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</si>
  <si>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</si>
  <si>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 xml:space="preserve">4) </t>
    </r>
    <r>
      <rPr>
        <sz val="11"/>
        <color indexed="8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</si>
  <si>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 xml:space="preserve">5) </t>
    </r>
    <r>
      <rPr>
        <sz val="11"/>
        <color indexed="8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</si>
  <si>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indexed="8"/>
        <rFont val="Times New Roman"/>
        <family val="1"/>
        <charset val="204"/>
      </rPr>
      <t>6)</t>
    </r>
    <r>
      <rPr>
        <sz val="11"/>
        <color indexed="8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</si>
  <si>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indexed="8"/>
        <rFont val="Times New Roman"/>
        <family val="1"/>
        <charset val="204"/>
      </rPr>
      <t>7)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</si>
  <si>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Значения стандартизированных ставок за год (X-1), тыс. рублей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</si>
  <si>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9"/>
        <color indexed="8"/>
        <rFont val="Times New Roman"/>
        <family val="1"/>
        <charset val="204"/>
      </rPr>
      <t>1)</t>
    </r>
  </si>
  <si>
    <r>
      <t>Плановые значения стоимости на год X</t>
    </r>
    <r>
      <rPr>
        <vertAlign val="superscript"/>
        <sz val="9"/>
        <color indexed="8"/>
        <rFont val="Times New Roman"/>
        <family val="1"/>
        <charset val="204"/>
      </rPr>
      <t>6)</t>
    </r>
    <r>
      <rPr>
        <sz val="9"/>
        <color indexed="8"/>
        <rFont val="Times New Roman"/>
        <family val="1"/>
        <charset val="204"/>
      </rPr>
      <t>, 
тыс. рублей</t>
    </r>
    <r>
      <rPr>
        <vertAlign val="superscript"/>
        <sz val="9"/>
        <color indexed="8"/>
        <rFont val="Times New Roman"/>
        <family val="1"/>
        <charset val="204"/>
      </rPr>
      <t>2)</t>
    </r>
  </si>
  <si>
    <r>
      <t>Год (X-3)</t>
    </r>
    <r>
      <rPr>
        <vertAlign val="superscript"/>
        <sz val="9"/>
        <color indexed="8"/>
        <rFont val="Times New Roman"/>
        <family val="1"/>
        <charset val="204"/>
      </rPr>
      <t>6)</t>
    </r>
  </si>
  <si>
    <r>
      <t>Год (X-2)</t>
    </r>
    <r>
      <rPr>
        <vertAlign val="superscript"/>
        <sz val="9"/>
        <color indexed="8"/>
        <rFont val="Times New Roman"/>
        <family val="1"/>
        <charset val="204"/>
      </rPr>
      <t>6)</t>
    </r>
  </si>
  <si>
    <r>
      <t>Год (X-1)</t>
    </r>
    <r>
      <rPr>
        <vertAlign val="superscript"/>
        <sz val="9"/>
        <color indexed="8"/>
        <rFont val="Times New Roman"/>
        <family val="1"/>
        <charset val="204"/>
      </rPr>
      <t>6)</t>
    </r>
  </si>
  <si>
    <t>Год раскрытия информации: 2020 год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</si>
  <si>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vertAlign val="superscript"/>
        <sz val="12"/>
        <color indexed="8"/>
        <rFont val="Times New Roman"/>
        <family val="1"/>
        <charset val="204"/>
      </rPr>
      <t>4)</t>
    </r>
    <r>
      <rPr>
        <b/>
        <sz val="12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</si>
  <si>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b/>
        <vertAlign val="superscript"/>
        <sz val="12"/>
        <color indexed="8"/>
        <rFont val="Times New Roman"/>
        <family val="1"/>
        <charset val="204"/>
      </rPr>
      <t>5)</t>
    </r>
    <r>
      <rPr>
        <b/>
        <sz val="12"/>
        <color indexed="8"/>
        <rFont val="Times New Roman"/>
        <family val="1"/>
        <charset val="204"/>
      </rPr>
      <t xml:space="preserve"> [п.1.2.1+п.1.2.2+п.1.2.3+
п.1.2.4+п.1.2.5]</t>
    </r>
  </si>
  <si>
    <r>
      <t>Среднее за 3 года значение фактических показателей мощности, протяженности, кВт (км)</t>
    </r>
    <r>
      <rPr>
        <vertAlign val="superscript"/>
        <sz val="10"/>
        <color indexed="8"/>
        <rFont val="Times New Roman"/>
        <family val="1"/>
        <charset val="204"/>
      </rPr>
      <t>1)</t>
    </r>
  </si>
  <si>
    <r>
      <t>Плановые значения стоимости на 2020, 
тыс. рублей</t>
    </r>
    <r>
      <rPr>
        <vertAlign val="superscript"/>
        <sz val="10"/>
        <color indexed="8"/>
        <rFont val="Times New Roman"/>
        <family val="1"/>
        <charset val="204"/>
      </rPr>
      <t>2)</t>
    </r>
  </si>
  <si>
    <t>Значения стандартизированных ставок за год 2019, рублей</t>
  </si>
  <si>
    <t>г.о. Кинешма Ивановской области</t>
  </si>
  <si>
    <t>С2</t>
  </si>
  <si>
    <t>ст.6*ст.7*ст.8/1000</t>
  </si>
  <si>
    <t>С3</t>
  </si>
  <si>
    <t>С4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</si>
  <si>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b/>
        <vertAlign val="superscript"/>
        <sz val="8"/>
        <color indexed="8"/>
        <rFont val="Times New Roman"/>
        <family val="1"/>
        <charset val="204"/>
      </rPr>
      <t>4)</t>
    </r>
    <r>
      <rPr>
        <b/>
        <sz val="8"/>
        <color indexed="8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</si>
  <si>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b/>
        <vertAlign val="superscript"/>
        <sz val="8"/>
        <color indexed="8"/>
        <rFont val="Times New Roman"/>
        <family val="1"/>
        <charset val="204"/>
      </rPr>
      <t>5)</t>
    </r>
    <r>
      <rPr>
        <b/>
        <sz val="8"/>
        <color indexed="8"/>
        <rFont val="Times New Roman"/>
        <family val="1"/>
        <charset val="204"/>
      </rPr>
      <t xml:space="preserve"> [п.1.2.1+п.1.2.2+п.1.2.3+
п.1.2.4+п.1.2.5]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</si>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</sst>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00"/>
  </numFmts>
  <fonts count="4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vertAlign val="superscript"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21" fillId="0" borderId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3" fillId="0" borderId="0"/>
    <xf numFmtId="0" fontId="20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4" fillId="0" borderId="0"/>
    <xf numFmtId="0" fontId="1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22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65">
    <xf numFmtId="0" fontId="0" fillId="0" borderId="0" xfId="0"/>
    <xf numFmtId="0" fontId="27" fillId="0" borderId="0" xfId="76" applyFont="1" applyAlignment="1">
      <alignment vertical="center"/>
    </xf>
    <xf numFmtId="0" fontId="27" fillId="0" borderId="0" xfId="76" applyFont="1"/>
    <xf numFmtId="49" fontId="27" fillId="0" borderId="0" xfId="76" applyNumberFormat="1" applyFont="1"/>
    <xf numFmtId="0" fontId="27" fillId="0" borderId="0" xfId="76" applyFont="1" applyFill="1" applyBorder="1" applyAlignment="1"/>
    <xf numFmtId="0" fontId="29" fillId="0" borderId="0" xfId="76" applyFont="1" applyAlignment="1">
      <alignment horizontal="center" wrapText="1"/>
    </xf>
    <xf numFmtId="49" fontId="28" fillId="0" borderId="10" xfId="0" applyNumberFormat="1" applyFont="1" applyFill="1" applyBorder="1" applyAlignment="1">
      <alignment horizontal="center" vertical="center" wrapText="1"/>
    </xf>
    <xf numFmtId="4" fontId="28" fillId="0" borderId="10" xfId="0" applyNumberFormat="1" applyFont="1" applyFill="1" applyBorder="1" applyAlignment="1">
      <alignment horizontal="center" vertical="center" wrapText="1"/>
    </xf>
    <xf numFmtId="4" fontId="28" fillId="26" borderId="1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30" fillId="24" borderId="0" xfId="0" applyFont="1" applyFill="1" applyAlignment="1">
      <alignment vertical="center"/>
    </xf>
    <xf numFmtId="0" fontId="31" fillId="24" borderId="0" xfId="74" applyFont="1" applyFill="1" applyAlignment="1">
      <alignment horizontal="right" vertical="center"/>
    </xf>
    <xf numFmtId="0" fontId="31" fillId="24" borderId="0" xfId="74" applyFont="1" applyFill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76" applyFont="1" applyAlignment="1">
      <alignment vertical="center"/>
    </xf>
    <xf numFmtId="0" fontId="31" fillId="24" borderId="0" xfId="74" applyFont="1" applyFill="1"/>
    <xf numFmtId="0" fontId="27" fillId="0" borderId="0" xfId="76" applyFont="1" applyFill="1" applyAlignment="1">
      <alignment vertical="center"/>
    </xf>
    <xf numFmtId="0" fontId="35" fillId="0" borderId="0" xfId="76" applyFont="1" applyAlignment="1">
      <alignment vertical="center"/>
    </xf>
    <xf numFmtId="0" fontId="35" fillId="0" borderId="0" xfId="76" applyFont="1"/>
    <xf numFmtId="0" fontId="35" fillId="0" borderId="10" xfId="0" applyFont="1" applyFill="1" applyBorder="1" applyAlignment="1">
      <alignment horizontal="center" vertical="center" wrapText="1"/>
    </xf>
    <xf numFmtId="0" fontId="35" fillId="0" borderId="0" xfId="76" applyFont="1" applyFill="1" applyAlignment="1">
      <alignment vertical="center"/>
    </xf>
    <xf numFmtId="49" fontId="38" fillId="24" borderId="10" xfId="0" applyNumberFormat="1" applyFont="1" applyFill="1" applyBorder="1" applyAlignment="1">
      <alignment horizontal="center" vertical="center" wrapText="1"/>
    </xf>
    <xf numFmtId="0" fontId="38" fillId="24" borderId="10" xfId="0" applyFont="1" applyFill="1" applyBorder="1" applyAlignment="1">
      <alignment horizontal="left" vertical="center" wrapText="1"/>
    </xf>
    <xf numFmtId="4" fontId="38" fillId="24" borderId="10" xfId="0" applyNumberFormat="1" applyFont="1" applyFill="1" applyBorder="1" applyAlignment="1">
      <alignment horizontal="center" vertical="center" wrapText="1"/>
    </xf>
    <xf numFmtId="4" fontId="38" fillId="26" borderId="10" xfId="0" applyNumberFormat="1" applyFont="1" applyFill="1" applyBorder="1" applyAlignment="1">
      <alignment horizontal="center" vertical="center" wrapText="1"/>
    </xf>
    <xf numFmtId="4" fontId="38" fillId="0" borderId="10" xfId="0" applyNumberFormat="1" applyFont="1" applyFill="1" applyBorder="1" applyAlignment="1">
      <alignment horizontal="center" vertical="center" wrapText="1"/>
    </xf>
    <xf numFmtId="0" fontId="41" fillId="0" borderId="0" xfId="76" applyFont="1"/>
    <xf numFmtId="49" fontId="38" fillId="25" borderId="10" xfId="0" applyNumberFormat="1" applyFont="1" applyFill="1" applyBorder="1" applyAlignment="1">
      <alignment horizontal="center" vertical="center" wrapText="1"/>
    </xf>
    <xf numFmtId="0" fontId="38" fillId="25" borderId="10" xfId="0" applyFont="1" applyFill="1" applyBorder="1" applyAlignment="1">
      <alignment horizontal="center" vertical="center" wrapText="1"/>
    </xf>
    <xf numFmtId="0" fontId="42" fillId="0" borderId="0" xfId="76" applyFont="1"/>
    <xf numFmtId="0" fontId="42" fillId="0" borderId="10" xfId="0" applyFont="1" applyFill="1" applyBorder="1" applyAlignment="1">
      <alignment horizontal="center" vertical="center" wrapText="1"/>
    </xf>
    <xf numFmtId="49" fontId="42" fillId="0" borderId="10" xfId="0" applyNumberFormat="1" applyFont="1" applyFill="1" applyBorder="1" applyAlignment="1">
      <alignment horizontal="center" vertical="center" wrapText="1"/>
    </xf>
    <xf numFmtId="0" fontId="42" fillId="26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35" fillId="0" borderId="10" xfId="76" applyFont="1" applyBorder="1" applyAlignment="1">
      <alignment horizontal="center" vertical="center"/>
    </xf>
    <xf numFmtId="0" fontId="35" fillId="0" borderId="10" xfId="76" applyFont="1" applyBorder="1" applyAlignment="1">
      <alignment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49" fontId="45" fillId="25" borderId="10" xfId="0" applyNumberFormat="1" applyFont="1" applyFill="1" applyBorder="1" applyAlignment="1">
      <alignment horizontal="center" vertical="center" wrapText="1"/>
    </xf>
    <xf numFmtId="0" fontId="45" fillId="25" borderId="10" xfId="0" applyFont="1" applyFill="1" applyBorder="1" applyAlignment="1">
      <alignment horizontal="center" vertical="center" wrapText="1"/>
    </xf>
    <xf numFmtId="49" fontId="45" fillId="24" borderId="10" xfId="0" applyNumberFormat="1" applyFont="1" applyFill="1" applyBorder="1" applyAlignment="1">
      <alignment horizontal="center" vertical="center" wrapText="1"/>
    </xf>
    <xf numFmtId="0" fontId="45" fillId="24" borderId="10" xfId="0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166" fontId="28" fillId="0" borderId="10" xfId="0" applyNumberFormat="1" applyFont="1" applyFill="1" applyBorder="1" applyAlignment="1">
      <alignment horizontal="center" vertical="center" wrapText="1"/>
    </xf>
    <xf numFmtId="166" fontId="38" fillId="24" borderId="10" xfId="0" applyNumberFormat="1" applyFont="1" applyFill="1" applyBorder="1" applyAlignment="1">
      <alignment horizontal="center" vertical="center" wrapText="1"/>
    </xf>
    <xf numFmtId="0" fontId="29" fillId="0" borderId="0" xfId="76" applyFont="1" applyAlignment="1">
      <alignment horizontal="center" wrapText="1"/>
    </xf>
    <xf numFmtId="0" fontId="28" fillId="0" borderId="0" xfId="183" applyFont="1" applyAlignment="1">
      <alignment horizontal="center" vertical="center"/>
    </xf>
    <xf numFmtId="0" fontId="27" fillId="0" borderId="0" xfId="183" applyFont="1" applyAlignment="1">
      <alignment horizontal="center" vertical="top"/>
    </xf>
    <xf numFmtId="0" fontId="27" fillId="0" borderId="0" xfId="76" applyFont="1" applyAlignment="1">
      <alignment horizontal="center"/>
    </xf>
    <xf numFmtId="0" fontId="42" fillId="26" borderId="11" xfId="0" applyFont="1" applyFill="1" applyBorder="1" applyAlignment="1">
      <alignment horizontal="center" vertical="center" wrapText="1"/>
    </xf>
    <xf numFmtId="0" fontId="42" fillId="26" borderId="12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9" fontId="42" fillId="0" borderId="10" xfId="0" applyNumberFormat="1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27" fillId="0" borderId="0" xfId="76" applyFont="1" applyFill="1" applyAlignment="1">
      <alignment horizontal="left" vertical="center" wrapText="1"/>
    </xf>
    <xf numFmtId="49" fontId="35" fillId="0" borderId="10" xfId="0" applyNumberFormat="1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2" fillId="26" borderId="10" xfId="0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1" xfId="72"/>
    <cellStyle name="Обычный 12 2" xfId="73"/>
    <cellStyle name="Обычный 2" xfId="74"/>
    <cellStyle name="Обычный 2 26 2" xfId="75"/>
    <cellStyle name="Обычный 3" xfId="76"/>
    <cellStyle name="Обычный 3 2" xfId="77"/>
    <cellStyle name="Обычный 3 2 2 2" xfId="78"/>
    <cellStyle name="Обычный 3 21" xfId="79"/>
    <cellStyle name="Обычный 4" xfId="80"/>
    <cellStyle name="Обычный 4 2" xfId="81"/>
    <cellStyle name="Обычный 5" xfId="82"/>
    <cellStyle name="Обычный 6" xfId="83"/>
    <cellStyle name="Обычный 6 2" xfId="84"/>
    <cellStyle name="Обычный 6 2 2" xfId="85"/>
    <cellStyle name="Обычный 6 2 2 2" xfId="86"/>
    <cellStyle name="Обычный 6 2 2 2 2" xfId="87"/>
    <cellStyle name="Обычный 6 2 2 2 2 2" xfId="88"/>
    <cellStyle name="Обычный 6 2 2 2 2 2 2" xfId="89"/>
    <cellStyle name="Обычный 6 2 2 2 2 2 3" xfId="90"/>
    <cellStyle name="Обычный 6 2 2 2 2 3" xfId="91"/>
    <cellStyle name="Обычный 6 2 2 2 2 4" xfId="92"/>
    <cellStyle name="Обычный 6 2 2 2 3" xfId="93"/>
    <cellStyle name="Обычный 6 2 2 2 3 2" xfId="94"/>
    <cellStyle name="Обычный 6 2 2 2 3 3" xfId="95"/>
    <cellStyle name="Обычный 6 2 2 2 4" xfId="96"/>
    <cellStyle name="Обычный 6 2 2 2 5" xfId="97"/>
    <cellStyle name="Обычный 6 2 2 3" xfId="98"/>
    <cellStyle name="Обычный 6 2 2 3 2" xfId="99"/>
    <cellStyle name="Обычный 6 2 2 3 2 2" xfId="100"/>
    <cellStyle name="Обычный 6 2 2 3 2 3" xfId="101"/>
    <cellStyle name="Обычный 6 2 2 3 3" xfId="102"/>
    <cellStyle name="Обычный 6 2 2 3 4" xfId="103"/>
    <cellStyle name="Обычный 6 2 2 4" xfId="104"/>
    <cellStyle name="Обычный 6 2 2 4 2" xfId="105"/>
    <cellStyle name="Обычный 6 2 2 4 2 2" xfId="106"/>
    <cellStyle name="Обычный 6 2 2 4 2 3" xfId="107"/>
    <cellStyle name="Обычный 6 2 2 4 3" xfId="108"/>
    <cellStyle name="Обычный 6 2 2 4 4" xfId="109"/>
    <cellStyle name="Обычный 6 2 2 5" xfId="110"/>
    <cellStyle name="Обычный 6 2 2 5 2" xfId="111"/>
    <cellStyle name="Обычный 6 2 2 5 3" xfId="112"/>
    <cellStyle name="Обычный 6 2 2 6" xfId="113"/>
    <cellStyle name="Обычный 6 2 2 7" xfId="114"/>
    <cellStyle name="Обычный 6 2 2 8" xfId="115"/>
    <cellStyle name="Обычный 6 2 3" xfId="116"/>
    <cellStyle name="Обычный 6 2 3 2" xfId="117"/>
    <cellStyle name="Обычный 6 2 3 2 2" xfId="118"/>
    <cellStyle name="Обычный 6 2 3 2 2 2" xfId="119"/>
    <cellStyle name="Обычный 6 2 3 2 2 2 2" xfId="120"/>
    <cellStyle name="Обычный 6 2 3 2 2 2 3" xfId="121"/>
    <cellStyle name="Обычный 6 2 3 2 2 3" xfId="122"/>
    <cellStyle name="Обычный 6 2 3 2 2 4" xfId="123"/>
    <cellStyle name="Обычный 6 2 3 2 3" xfId="124"/>
    <cellStyle name="Обычный 6 2 3 2 3 2" xfId="125"/>
    <cellStyle name="Обычный 6 2 3 2 3 3" xfId="126"/>
    <cellStyle name="Обычный 6 2 3 2 4" xfId="127"/>
    <cellStyle name="Обычный 6 2 3 2 5" xfId="128"/>
    <cellStyle name="Обычный 6 2 3 3" xfId="129"/>
    <cellStyle name="Обычный 6 2 3 3 2" xfId="130"/>
    <cellStyle name="Обычный 6 2 3 3 2 2" xfId="131"/>
    <cellStyle name="Обычный 6 2 3 3 2 3" xfId="132"/>
    <cellStyle name="Обычный 6 2 3 3 3" xfId="133"/>
    <cellStyle name="Обычный 6 2 3 3 4" xfId="134"/>
    <cellStyle name="Обычный 6 2 3 4" xfId="135"/>
    <cellStyle name="Обычный 6 2 3 4 2" xfId="136"/>
    <cellStyle name="Обычный 6 2 3 4 2 2" xfId="137"/>
    <cellStyle name="Обычный 6 2 3 4 2 3" xfId="138"/>
    <cellStyle name="Обычный 6 2 3 4 3" xfId="139"/>
    <cellStyle name="Обычный 6 2 3 4 4" xfId="140"/>
    <cellStyle name="Обычный 6 2 3 5" xfId="141"/>
    <cellStyle name="Обычный 6 2 3 5 2" xfId="142"/>
    <cellStyle name="Обычный 6 2 3 5 3" xfId="143"/>
    <cellStyle name="Обычный 6 2 3 6" xfId="144"/>
    <cellStyle name="Обычный 6 2 3 7" xfId="145"/>
    <cellStyle name="Обычный 6 2 3 8" xfId="146"/>
    <cellStyle name="Обычный 6 2 4" xfId="147"/>
    <cellStyle name="Обычный 6 2 4 2" xfId="148"/>
    <cellStyle name="Обычный 6 2 4 2 2" xfId="149"/>
    <cellStyle name="Обычный 6 2 4 2 3" xfId="150"/>
    <cellStyle name="Обычный 6 2 4 3" xfId="151"/>
    <cellStyle name="Обычный 6 2 4 4" xfId="152"/>
    <cellStyle name="Обычный 6 2 5" xfId="153"/>
    <cellStyle name="Обычный 6 2 5 2" xfId="154"/>
    <cellStyle name="Обычный 6 2 5 2 2" xfId="155"/>
    <cellStyle name="Обычный 6 2 5 2 3" xfId="156"/>
    <cellStyle name="Обычный 6 2 5 3" xfId="157"/>
    <cellStyle name="Обычный 6 2 5 4" xfId="158"/>
    <cellStyle name="Обычный 6 2 6" xfId="159"/>
    <cellStyle name="Обычный 6 2 6 2" xfId="160"/>
    <cellStyle name="Обычный 6 2 6 3" xfId="161"/>
    <cellStyle name="Обычный 6 2 7" xfId="162"/>
    <cellStyle name="Обычный 6 2 8" xfId="163"/>
    <cellStyle name="Обычный 6 2 9" xfId="164"/>
    <cellStyle name="Обычный 6 3" xfId="165"/>
    <cellStyle name="Обычный 6 3 2" xfId="166"/>
    <cellStyle name="Обычный 6 3 2 2" xfId="167"/>
    <cellStyle name="Обычный 6 3 2 3" xfId="168"/>
    <cellStyle name="Обычный 6 3 3" xfId="169"/>
    <cellStyle name="Обычный 6 3 4" xfId="170"/>
    <cellStyle name="Обычный 6 4" xfId="171"/>
    <cellStyle name="Обычный 6 4 2" xfId="172"/>
    <cellStyle name="Обычный 6 4 2 2" xfId="173"/>
    <cellStyle name="Обычный 6 4 2 3" xfId="174"/>
    <cellStyle name="Обычный 6 4 3" xfId="175"/>
    <cellStyle name="Обычный 6 4 4" xfId="176"/>
    <cellStyle name="Обычный 6 5" xfId="177"/>
    <cellStyle name="Обычный 6 5 2" xfId="178"/>
    <cellStyle name="Обычный 6 5 3" xfId="179"/>
    <cellStyle name="Обычный 6 6" xfId="180"/>
    <cellStyle name="Обычный 6 7" xfId="181"/>
    <cellStyle name="Обычный 6 8" xfId="182"/>
    <cellStyle name="Обычный 7" xfId="183"/>
    <cellStyle name="Обычный 7 2" xfId="184"/>
    <cellStyle name="Обычный 7 2 2" xfId="185"/>
    <cellStyle name="Обычный 7 2 2 2" xfId="186"/>
    <cellStyle name="Обычный 7 2 2 2 2" xfId="187"/>
    <cellStyle name="Обычный 7 2 2 2 3" xfId="188"/>
    <cellStyle name="Обычный 7 2 2 3" xfId="189"/>
    <cellStyle name="Обычный 7 2 2 4" xfId="190"/>
    <cellStyle name="Обычный 7 2 3" xfId="191"/>
    <cellStyle name="Обычный 7 2 3 2" xfId="192"/>
    <cellStyle name="Обычный 7 2 3 2 2" xfId="193"/>
    <cellStyle name="Обычный 7 2 3 2 3" xfId="194"/>
    <cellStyle name="Обычный 7 2 3 3" xfId="195"/>
    <cellStyle name="Обычный 7 2 3 4" xfId="196"/>
    <cellStyle name="Обычный 7 2 4" xfId="197"/>
    <cellStyle name="Обычный 7 2 4 2" xfId="198"/>
    <cellStyle name="Обычный 7 2 4 3" xfId="199"/>
    <cellStyle name="Обычный 7 2 5" xfId="200"/>
    <cellStyle name="Обычный 7 2 6" xfId="201"/>
    <cellStyle name="Обычный 7 2 7" xfId="202"/>
    <cellStyle name="Обычный 8" xfId="203"/>
    <cellStyle name="Обычный 9" xfId="204"/>
    <cellStyle name="Обычный 9 2" xfId="205"/>
    <cellStyle name="Обычный 9 2 2" xfId="206"/>
    <cellStyle name="Обычный 9 2 2 2" xfId="207"/>
    <cellStyle name="Обычный 9 2 2 3" xfId="208"/>
    <cellStyle name="Обычный 9 2 2 4" xfId="209"/>
    <cellStyle name="Обычный 9 2 3" xfId="210"/>
    <cellStyle name="Обычный 9 2 4" xfId="211"/>
    <cellStyle name="Обычный 9 3" xfId="212"/>
    <cellStyle name="Обычный 9 3 2" xfId="213"/>
    <cellStyle name="Обычный 9 3 3" xfId="214"/>
    <cellStyle name="Обычный 9 3 4" xfId="215"/>
    <cellStyle name="Обычный 9 4" xfId="216"/>
    <cellStyle name="Обычный 9 5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40"/>
  <sheetViews>
    <sheetView showGridLines="0" tabSelected="1" view="pageBreakPreview" topLeftCell="A28" zoomScaleNormal="50" zoomScaleSheetLayoutView="100" workbookViewId="0">
      <selection activeCell="B41" sqref="B41"/>
    </sheetView>
  </sheetViews>
  <sheetFormatPr defaultRowHeight="15" outlineLevelRow="1" outlineLevelCol="1" x14ac:dyDescent="0.25"/>
  <cols>
    <col min="1" max="1" width="8.125" style="3" customWidth="1"/>
    <col min="2" max="2" width="79.625" style="1" customWidth="1"/>
    <col min="3" max="5" width="10.375" style="1" customWidth="1"/>
    <col min="6" max="6" width="19.375" style="1" customWidth="1"/>
    <col min="7" max="7" width="17.25" style="1" customWidth="1"/>
    <col min="8" max="8" width="11.5" style="1" customWidth="1"/>
    <col min="9" max="9" width="18.875" style="1" customWidth="1"/>
    <col min="10" max="10" width="9" style="2"/>
    <col min="11" max="13" width="15.25" style="2" hidden="1" customWidth="1" outlineLevel="1"/>
    <col min="14" max="14" width="9" style="2" hidden="1" customWidth="1" outlineLevel="1"/>
    <col min="15" max="15" width="40.625" style="2" hidden="1" customWidth="1" outlineLevel="1"/>
    <col min="16" max="16" width="9" style="2" collapsed="1"/>
    <col min="17" max="224" width="9" style="2"/>
    <col min="225" max="225" width="3.875" style="2" bestFit="1" customWidth="1"/>
    <col min="226" max="226" width="16" style="2" bestFit="1" customWidth="1"/>
    <col min="227" max="227" width="16.625" style="2" bestFit="1" customWidth="1"/>
    <col min="228" max="228" width="13.5" style="2" bestFit="1" customWidth="1"/>
    <col min="229" max="230" width="10.875" style="2" bestFit="1" customWidth="1"/>
    <col min="231" max="231" width="6.25" style="2" bestFit="1" customWidth="1"/>
    <col min="232" max="232" width="8.875" style="2" bestFit="1" customWidth="1"/>
    <col min="233" max="233" width="13.875" style="2" bestFit="1" customWidth="1"/>
    <col min="234" max="234" width="13.25" style="2" bestFit="1" customWidth="1"/>
    <col min="235" max="235" width="16" style="2" bestFit="1" customWidth="1"/>
    <col min="236" max="236" width="11.625" style="2" bestFit="1" customWidth="1"/>
    <col min="237" max="237" width="16.875" style="2" customWidth="1"/>
    <col min="238" max="238" width="13.25" style="2" customWidth="1"/>
    <col min="239" max="239" width="18.375" style="2" bestFit="1" customWidth="1"/>
    <col min="240" max="240" width="15" style="2" bestFit="1" customWidth="1"/>
    <col min="241" max="241" width="14.75" style="2" bestFit="1" customWidth="1"/>
    <col min="242" max="242" width="14.625" style="2" bestFit="1" customWidth="1"/>
    <col min="243" max="243" width="13.75" style="2" bestFit="1" customWidth="1"/>
    <col min="244" max="244" width="14.25" style="2" bestFit="1" customWidth="1"/>
    <col min="245" max="245" width="15.125" style="2" customWidth="1"/>
    <col min="246" max="246" width="20.5" style="2" bestFit="1" customWidth="1"/>
    <col min="247" max="247" width="27.875" style="2" bestFit="1" customWidth="1"/>
    <col min="248" max="248" width="6.875" style="2" bestFit="1" customWidth="1"/>
    <col min="249" max="249" width="5" style="2" bestFit="1" customWidth="1"/>
    <col min="250" max="250" width="8" style="2" bestFit="1" customWidth="1"/>
    <col min="251" max="251" width="11.875" style="2" bestFit="1" customWidth="1"/>
    <col min="252" max="16384" width="9" style="2"/>
  </cols>
  <sheetData>
    <row r="1" spans="1:22" ht="39" customHeight="1" x14ac:dyDescent="0.25">
      <c r="A1" s="44" t="s">
        <v>18</v>
      </c>
      <c r="B1" s="44"/>
      <c r="C1" s="44"/>
      <c r="D1" s="44"/>
      <c r="E1" s="44"/>
      <c r="F1" s="44"/>
      <c r="G1" s="44"/>
      <c r="H1" s="44"/>
      <c r="I1" s="44"/>
    </row>
    <row r="2" spans="1:22" ht="22.5" customHeight="1" x14ac:dyDescent="0.25">
      <c r="A2" s="5"/>
      <c r="B2" s="5"/>
      <c r="C2" s="5"/>
      <c r="D2" s="5"/>
      <c r="E2" s="5"/>
      <c r="F2" s="5"/>
      <c r="G2" s="5"/>
      <c r="H2" s="5"/>
      <c r="I2" s="5"/>
    </row>
    <row r="3" spans="1:22" ht="15.75" x14ac:dyDescent="0.25">
      <c r="A3" s="45" t="s">
        <v>20</v>
      </c>
      <c r="B3" s="45"/>
      <c r="C3" s="45"/>
      <c r="D3" s="45"/>
      <c r="E3" s="45"/>
      <c r="F3" s="45"/>
      <c r="G3" s="45"/>
      <c r="H3" s="45"/>
      <c r="I3" s="45"/>
    </row>
    <row r="4" spans="1:22" x14ac:dyDescent="0.25">
      <c r="A4" s="46"/>
      <c r="B4" s="46"/>
      <c r="C4" s="46"/>
      <c r="D4" s="46"/>
      <c r="E4" s="46"/>
      <c r="F4" s="46"/>
      <c r="G4" s="46"/>
      <c r="H4" s="46"/>
      <c r="I4" s="46"/>
    </row>
    <row r="5" spans="1:22" x14ac:dyDescent="0.25">
      <c r="A5" s="47"/>
      <c r="B5" s="47"/>
      <c r="C5" s="47"/>
      <c r="D5" s="47"/>
      <c r="E5" s="47"/>
      <c r="F5" s="47"/>
      <c r="G5" s="47"/>
      <c r="H5" s="47"/>
      <c r="I5" s="47"/>
    </row>
    <row r="6" spans="1:22" ht="18" customHeight="1" x14ac:dyDescent="0.25">
      <c r="A6" s="52" t="s">
        <v>43</v>
      </c>
      <c r="B6" s="52"/>
      <c r="C6" s="52"/>
      <c r="D6" s="52"/>
      <c r="E6" s="52"/>
      <c r="F6" s="52"/>
      <c r="G6" s="52"/>
      <c r="H6" s="52"/>
      <c r="I6" s="52"/>
    </row>
    <row r="7" spans="1:22" x14ac:dyDescent="0.25">
      <c r="A7" s="4"/>
      <c r="B7" s="4"/>
      <c r="C7" s="4"/>
      <c r="D7" s="4"/>
      <c r="E7" s="4"/>
      <c r="F7" s="4"/>
      <c r="G7" s="4"/>
      <c r="H7" s="4"/>
      <c r="I7" s="4"/>
    </row>
    <row r="8" spans="1:22" s="18" customFormat="1" ht="53.25" hidden="1" customHeight="1" outlineLevel="1" x14ac:dyDescent="0.2">
      <c r="A8" s="59" t="s">
        <v>0</v>
      </c>
      <c r="B8" s="60" t="s">
        <v>1</v>
      </c>
      <c r="C8" s="60" t="s">
        <v>19</v>
      </c>
      <c r="D8" s="60"/>
      <c r="E8" s="60"/>
      <c r="F8" s="60" t="s">
        <v>38</v>
      </c>
      <c r="G8" s="56" t="s">
        <v>37</v>
      </c>
      <c r="H8" s="56" t="s">
        <v>12</v>
      </c>
      <c r="I8" s="56" t="s">
        <v>39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s="18" customFormat="1" ht="59.25" hidden="1" customHeight="1" outlineLevel="1" x14ac:dyDescent="0.2">
      <c r="A9" s="59"/>
      <c r="B9" s="60"/>
      <c r="C9" s="19" t="s">
        <v>40</v>
      </c>
      <c r="D9" s="19" t="s">
        <v>41</v>
      </c>
      <c r="E9" s="19" t="s">
        <v>42</v>
      </c>
      <c r="F9" s="60"/>
      <c r="G9" s="57"/>
      <c r="H9" s="57"/>
      <c r="I9" s="57"/>
      <c r="J9" s="17"/>
      <c r="K9" s="17"/>
      <c r="L9" s="17"/>
      <c r="M9" s="17"/>
      <c r="N9" s="17"/>
      <c r="O9" s="17"/>
      <c r="P9" s="17"/>
      <c r="Q9" s="20"/>
      <c r="R9" s="17"/>
      <c r="S9" s="17"/>
      <c r="T9" s="17"/>
      <c r="U9" s="17"/>
      <c r="V9" s="17"/>
    </row>
    <row r="10" spans="1:22" s="29" customFormat="1" ht="40.5" customHeight="1" collapsed="1" x14ac:dyDescent="0.2">
      <c r="A10" s="53" t="s">
        <v>0</v>
      </c>
      <c r="B10" s="61" t="s">
        <v>1</v>
      </c>
      <c r="C10" s="54" t="s">
        <v>19</v>
      </c>
      <c r="D10" s="55"/>
      <c r="E10" s="55"/>
      <c r="F10" s="61" t="s">
        <v>46</v>
      </c>
      <c r="G10" s="62" t="s">
        <v>48</v>
      </c>
      <c r="H10" s="48" t="s">
        <v>12</v>
      </c>
      <c r="I10" s="50" t="s">
        <v>47</v>
      </c>
      <c r="K10" s="60" t="s">
        <v>37</v>
      </c>
      <c r="L10" s="56" t="s">
        <v>12</v>
      </c>
      <c r="M10" s="56" t="s">
        <v>39</v>
      </c>
      <c r="N10" s="63" t="s">
        <v>0</v>
      </c>
      <c r="O10" s="64" t="s">
        <v>1</v>
      </c>
    </row>
    <row r="11" spans="1:22" s="29" customFormat="1" ht="45" customHeight="1" x14ac:dyDescent="0.2">
      <c r="A11" s="53"/>
      <c r="B11" s="61"/>
      <c r="C11" s="30">
        <v>2017</v>
      </c>
      <c r="D11" s="30">
        <v>2018</v>
      </c>
      <c r="E11" s="30">
        <v>2019</v>
      </c>
      <c r="F11" s="61"/>
      <c r="G11" s="62"/>
      <c r="H11" s="49"/>
      <c r="I11" s="51"/>
      <c r="K11" s="60"/>
      <c r="L11" s="57"/>
      <c r="M11" s="57"/>
      <c r="N11" s="63"/>
      <c r="O11" s="64"/>
    </row>
    <row r="12" spans="1:22" s="29" customFormat="1" ht="12.75" x14ac:dyDescent="0.2">
      <c r="A12" s="31">
        <v>1</v>
      </c>
      <c r="B12" s="30">
        <v>2</v>
      </c>
      <c r="C12" s="30">
        <v>3</v>
      </c>
      <c r="D12" s="30">
        <v>3</v>
      </c>
      <c r="E12" s="30">
        <v>4</v>
      </c>
      <c r="F12" s="30">
        <v>6</v>
      </c>
      <c r="G12" s="32">
        <v>7</v>
      </c>
      <c r="H12" s="32">
        <v>8</v>
      </c>
      <c r="I12" s="30">
        <v>9</v>
      </c>
      <c r="K12" s="19">
        <v>7</v>
      </c>
      <c r="L12" s="19">
        <v>8</v>
      </c>
      <c r="M12" s="19">
        <v>9</v>
      </c>
      <c r="N12" s="36">
        <v>1</v>
      </c>
      <c r="O12" s="33">
        <v>2</v>
      </c>
    </row>
    <row r="13" spans="1:22" s="26" customFormat="1" ht="27.75" customHeight="1" x14ac:dyDescent="0.2">
      <c r="A13" s="27"/>
      <c r="B13" s="28" t="s">
        <v>49</v>
      </c>
      <c r="C13" s="28" t="s">
        <v>21</v>
      </c>
      <c r="D13" s="28" t="s">
        <v>21</v>
      </c>
      <c r="E13" s="28" t="s">
        <v>21</v>
      </c>
      <c r="F13" s="28" t="s">
        <v>21</v>
      </c>
      <c r="G13" s="28" t="s">
        <v>21</v>
      </c>
      <c r="H13" s="28" t="s">
        <v>21</v>
      </c>
      <c r="I13" s="28" t="s">
        <v>21</v>
      </c>
      <c r="K13" s="19" t="s">
        <v>21</v>
      </c>
      <c r="L13" s="19" t="s">
        <v>21</v>
      </c>
      <c r="M13" s="19" t="s">
        <v>21</v>
      </c>
      <c r="N13" s="37"/>
      <c r="O13" s="38" t="s">
        <v>49</v>
      </c>
    </row>
    <row r="14" spans="1:22" s="26" customFormat="1" ht="79.5" customHeight="1" x14ac:dyDescent="0.2">
      <c r="A14" s="21" t="s">
        <v>2</v>
      </c>
      <c r="B14" s="22" t="s">
        <v>44</v>
      </c>
      <c r="C14" s="43">
        <f t="shared" ref="C14:D14" si="0">SUM(C15:C19)</f>
        <v>0.06</v>
      </c>
      <c r="D14" s="43">
        <f t="shared" si="0"/>
        <v>1.7649999999999999</v>
      </c>
      <c r="E14" s="43">
        <f>SUM(E15:E19)</f>
        <v>2.9849999999999999</v>
      </c>
      <c r="F14" s="43">
        <f>(SUM(C14:E14))/3</f>
        <v>1.6033333333333333</v>
      </c>
      <c r="G14" s="24" t="s">
        <v>21</v>
      </c>
      <c r="H14" s="24" t="s">
        <v>21</v>
      </c>
      <c r="I14" s="25"/>
      <c r="K14" s="19" t="s">
        <v>21</v>
      </c>
      <c r="L14" s="19" t="s">
        <v>21</v>
      </c>
      <c r="M14" s="19"/>
      <c r="N14" s="39" t="s">
        <v>2</v>
      </c>
      <c r="O14" s="40" t="s">
        <v>54</v>
      </c>
    </row>
    <row r="15" spans="1:22" ht="21" customHeight="1" x14ac:dyDescent="0.25">
      <c r="A15" s="6" t="s">
        <v>4</v>
      </c>
      <c r="B15" s="9" t="s">
        <v>22</v>
      </c>
      <c r="C15" s="42">
        <v>0.06</v>
      </c>
      <c r="D15" s="42">
        <v>1.7649999999999999</v>
      </c>
      <c r="E15" s="42">
        <f>4.21-E20</f>
        <v>2.9849999999999999</v>
      </c>
      <c r="F15" s="42">
        <f>(SUM(C15:E15))/3</f>
        <v>1.6033333333333333</v>
      </c>
      <c r="G15" s="8">
        <f>(1476.44272-111.35728-15.4899-130.2828-94.49344-107.43514)/E15*1000</f>
        <v>340832.21440536017</v>
      </c>
      <c r="H15" s="8">
        <v>1</v>
      </c>
      <c r="I15" s="7">
        <f>F15*G15*H15/1000</f>
        <v>546.4676504299274</v>
      </c>
      <c r="K15" s="19" t="s">
        <v>50</v>
      </c>
      <c r="L15" s="19"/>
      <c r="M15" s="19" t="s">
        <v>51</v>
      </c>
      <c r="N15" s="36" t="s">
        <v>4</v>
      </c>
      <c r="O15" s="41" t="s">
        <v>22</v>
      </c>
    </row>
    <row r="16" spans="1:22" ht="21" customHeight="1" x14ac:dyDescent="0.25">
      <c r="A16" s="6" t="s">
        <v>5</v>
      </c>
      <c r="B16" s="9" t="s">
        <v>23</v>
      </c>
      <c r="C16" s="42">
        <v>0</v>
      </c>
      <c r="D16" s="42">
        <v>0</v>
      </c>
      <c r="E16" s="42">
        <v>0</v>
      </c>
      <c r="F16" s="42">
        <f t="shared" ref="F16:F19" si="1">(SUM(C16:E16))/3</f>
        <v>0</v>
      </c>
      <c r="G16" s="8" t="s">
        <v>21</v>
      </c>
      <c r="H16" s="8" t="s">
        <v>21</v>
      </c>
      <c r="I16" s="7" t="s">
        <v>21</v>
      </c>
      <c r="K16" s="19" t="s">
        <v>52</v>
      </c>
      <c r="L16" s="19"/>
      <c r="M16" s="19" t="s">
        <v>51</v>
      </c>
      <c r="N16" s="36" t="s">
        <v>5</v>
      </c>
      <c r="O16" s="41" t="s">
        <v>23</v>
      </c>
    </row>
    <row r="17" spans="1:15" ht="38.25" customHeight="1" x14ac:dyDescent="0.25">
      <c r="A17" s="6" t="s">
        <v>6</v>
      </c>
      <c r="B17" s="9" t="s">
        <v>15</v>
      </c>
      <c r="C17" s="42">
        <v>0</v>
      </c>
      <c r="D17" s="42">
        <v>0</v>
      </c>
      <c r="E17" s="42">
        <v>0</v>
      </c>
      <c r="F17" s="42">
        <f t="shared" si="1"/>
        <v>0</v>
      </c>
      <c r="G17" s="8" t="s">
        <v>21</v>
      </c>
      <c r="H17" s="8" t="s">
        <v>21</v>
      </c>
      <c r="I17" s="7" t="s">
        <v>21</v>
      </c>
      <c r="K17" s="19" t="s">
        <v>53</v>
      </c>
      <c r="L17" s="19"/>
      <c r="M17" s="19" t="s">
        <v>51</v>
      </c>
      <c r="N17" s="36" t="s">
        <v>6</v>
      </c>
      <c r="O17" s="41" t="s">
        <v>15</v>
      </c>
    </row>
    <row r="18" spans="1:15" ht="54" customHeight="1" x14ac:dyDescent="0.25">
      <c r="A18" s="6" t="s">
        <v>7</v>
      </c>
      <c r="B18" s="9" t="s">
        <v>16</v>
      </c>
      <c r="C18" s="42">
        <v>0</v>
      </c>
      <c r="D18" s="42">
        <v>0</v>
      </c>
      <c r="E18" s="42">
        <v>0</v>
      </c>
      <c r="F18" s="42">
        <f t="shared" si="1"/>
        <v>0</v>
      </c>
      <c r="G18" s="8" t="s">
        <v>21</v>
      </c>
      <c r="H18" s="8" t="s">
        <v>21</v>
      </c>
      <c r="I18" s="7" t="s">
        <v>21</v>
      </c>
      <c r="K18" s="19" t="s">
        <v>53</v>
      </c>
      <c r="L18" s="19"/>
      <c r="M18" s="19" t="s">
        <v>51</v>
      </c>
      <c r="N18" s="36" t="s">
        <v>7</v>
      </c>
      <c r="O18" s="41" t="s">
        <v>16</v>
      </c>
    </row>
    <row r="19" spans="1:15" ht="42" customHeight="1" x14ac:dyDescent="0.25">
      <c r="A19" s="6" t="s">
        <v>13</v>
      </c>
      <c r="B19" s="9" t="s">
        <v>17</v>
      </c>
      <c r="C19" s="42">
        <v>0</v>
      </c>
      <c r="D19" s="42">
        <v>0</v>
      </c>
      <c r="E19" s="42">
        <v>0</v>
      </c>
      <c r="F19" s="42">
        <f t="shared" si="1"/>
        <v>0</v>
      </c>
      <c r="G19" s="8" t="s">
        <v>21</v>
      </c>
      <c r="H19" s="8" t="s">
        <v>21</v>
      </c>
      <c r="I19" s="7" t="s">
        <v>21</v>
      </c>
      <c r="K19" s="19" t="s">
        <v>53</v>
      </c>
      <c r="L19" s="19"/>
      <c r="M19" s="19" t="s">
        <v>51</v>
      </c>
      <c r="N19" s="36" t="s">
        <v>13</v>
      </c>
      <c r="O19" s="41" t="s">
        <v>17</v>
      </c>
    </row>
    <row r="20" spans="1:15" s="26" customFormat="1" ht="80.25" customHeight="1" x14ac:dyDescent="0.2">
      <c r="A20" s="21" t="s">
        <v>3</v>
      </c>
      <c r="B20" s="22" t="s">
        <v>45</v>
      </c>
      <c r="C20" s="43">
        <f t="shared" ref="C20:D20" si="2">SUM(C21:C25)</f>
        <v>0.1</v>
      </c>
      <c r="D20" s="43">
        <f t="shared" si="2"/>
        <v>1.69</v>
      </c>
      <c r="E20" s="43">
        <f>SUM(E21:E25)</f>
        <v>1.2250000000000001</v>
      </c>
      <c r="F20" s="43">
        <f>(SUM(C20:E20))/3</f>
        <v>1.0050000000000001</v>
      </c>
      <c r="G20" s="24" t="s">
        <v>21</v>
      </c>
      <c r="H20" s="24" t="s">
        <v>21</v>
      </c>
      <c r="I20" s="23" t="s">
        <v>21</v>
      </c>
      <c r="K20" s="19" t="s">
        <v>21</v>
      </c>
      <c r="L20" s="19" t="s">
        <v>21</v>
      </c>
      <c r="M20" s="19"/>
      <c r="N20" s="39" t="s">
        <v>3</v>
      </c>
      <c r="O20" s="40" t="s">
        <v>55</v>
      </c>
    </row>
    <row r="21" spans="1:15" ht="23.25" customHeight="1" x14ac:dyDescent="0.25">
      <c r="A21" s="6" t="s">
        <v>8</v>
      </c>
      <c r="B21" s="9" t="s">
        <v>22</v>
      </c>
      <c r="C21" s="42">
        <v>0</v>
      </c>
      <c r="D21" s="42">
        <v>1.69</v>
      </c>
      <c r="E21" s="42">
        <f>0.2+0.095+0.35+0.19+0.39</f>
        <v>1.2250000000000001</v>
      </c>
      <c r="F21" s="42">
        <f>(SUM(C21:E21))/3</f>
        <v>0.97166666666666668</v>
      </c>
      <c r="G21" s="8">
        <f>(111.35728+15.4899+130.2828+94.49344+107.43514)/E21*1000</f>
        <v>374741.68163265305</v>
      </c>
      <c r="H21" s="8">
        <v>1</v>
      </c>
      <c r="I21" s="7">
        <f>F21*G21*H21/1000</f>
        <v>364.12400065306122</v>
      </c>
      <c r="K21" s="19" t="s">
        <v>50</v>
      </c>
      <c r="L21" s="19"/>
      <c r="M21" s="19" t="s">
        <v>51</v>
      </c>
      <c r="N21" s="36" t="s">
        <v>8</v>
      </c>
      <c r="O21" s="41" t="s">
        <v>22</v>
      </c>
    </row>
    <row r="22" spans="1:15" ht="23.25" customHeight="1" x14ac:dyDescent="0.25">
      <c r="A22" s="6" t="s">
        <v>9</v>
      </c>
      <c r="B22" s="9" t="s">
        <v>23</v>
      </c>
      <c r="C22" s="42">
        <v>0.1</v>
      </c>
      <c r="D22" s="42">
        <v>0</v>
      </c>
      <c r="E22" s="42">
        <v>0</v>
      </c>
      <c r="F22" s="42">
        <f t="shared" ref="F22:F25" si="3">(SUM(C22:E22))/3</f>
        <v>3.3333333333333333E-2</v>
      </c>
      <c r="G22" s="8">
        <v>0</v>
      </c>
      <c r="H22" s="8">
        <v>0</v>
      </c>
      <c r="I22" s="7" t="s">
        <v>21</v>
      </c>
      <c r="K22" s="19" t="s">
        <v>52</v>
      </c>
      <c r="L22" s="19"/>
      <c r="M22" s="19" t="s">
        <v>51</v>
      </c>
      <c r="N22" s="36" t="s">
        <v>9</v>
      </c>
      <c r="O22" s="41" t="s">
        <v>23</v>
      </c>
    </row>
    <row r="23" spans="1:15" ht="39" customHeight="1" x14ac:dyDescent="0.25">
      <c r="A23" s="6" t="s">
        <v>10</v>
      </c>
      <c r="B23" s="9" t="s">
        <v>15</v>
      </c>
      <c r="C23" s="7">
        <v>0</v>
      </c>
      <c r="D23" s="7">
        <v>0</v>
      </c>
      <c r="E23" s="7">
        <v>0</v>
      </c>
      <c r="F23" s="7">
        <f t="shared" si="3"/>
        <v>0</v>
      </c>
      <c r="G23" s="8" t="s">
        <v>21</v>
      </c>
      <c r="H23" s="8" t="s">
        <v>21</v>
      </c>
      <c r="I23" s="7" t="s">
        <v>21</v>
      </c>
      <c r="K23" s="19" t="s">
        <v>53</v>
      </c>
      <c r="L23" s="19"/>
      <c r="M23" s="19" t="s">
        <v>51</v>
      </c>
      <c r="N23" s="36" t="s">
        <v>10</v>
      </c>
      <c r="O23" s="41" t="s">
        <v>15</v>
      </c>
    </row>
    <row r="24" spans="1:15" ht="60.75" customHeight="1" x14ac:dyDescent="0.25">
      <c r="A24" s="6" t="s">
        <v>11</v>
      </c>
      <c r="B24" s="9" t="s">
        <v>16</v>
      </c>
      <c r="C24" s="7">
        <v>0</v>
      </c>
      <c r="D24" s="7">
        <v>0</v>
      </c>
      <c r="E24" s="7">
        <v>0</v>
      </c>
      <c r="F24" s="7">
        <f t="shared" si="3"/>
        <v>0</v>
      </c>
      <c r="G24" s="8" t="s">
        <v>21</v>
      </c>
      <c r="H24" s="8" t="s">
        <v>21</v>
      </c>
      <c r="I24" s="7" t="s">
        <v>21</v>
      </c>
      <c r="K24" s="19" t="s">
        <v>53</v>
      </c>
      <c r="L24" s="19"/>
      <c r="M24" s="19" t="s">
        <v>51</v>
      </c>
      <c r="N24" s="36" t="s">
        <v>11</v>
      </c>
      <c r="O24" s="41" t="s">
        <v>16</v>
      </c>
    </row>
    <row r="25" spans="1:15" ht="44.25" customHeight="1" x14ac:dyDescent="0.25">
      <c r="A25" s="6" t="s">
        <v>14</v>
      </c>
      <c r="B25" s="9" t="s">
        <v>17</v>
      </c>
      <c r="C25" s="7">
        <v>0</v>
      </c>
      <c r="D25" s="7">
        <v>0</v>
      </c>
      <c r="E25" s="7">
        <v>0</v>
      </c>
      <c r="F25" s="7">
        <f t="shared" si="3"/>
        <v>0</v>
      </c>
      <c r="G25" s="8" t="s">
        <v>21</v>
      </c>
      <c r="H25" s="8" t="s">
        <v>21</v>
      </c>
      <c r="I25" s="7" t="s">
        <v>21</v>
      </c>
      <c r="K25" s="19" t="s">
        <v>53</v>
      </c>
      <c r="L25" s="19"/>
      <c r="M25" s="19" t="s">
        <v>51</v>
      </c>
      <c r="N25" s="36" t="s">
        <v>14</v>
      </c>
      <c r="O25" s="41" t="s">
        <v>17</v>
      </c>
    </row>
    <row r="26" spans="1:15" x14ac:dyDescent="0.25">
      <c r="K26" s="34"/>
      <c r="L26" s="34"/>
      <c r="M26" s="34"/>
    </row>
    <row r="27" spans="1:15" ht="18.75" x14ac:dyDescent="0.25">
      <c r="B27" s="11" t="s">
        <v>24</v>
      </c>
      <c r="C27" s="12"/>
      <c r="D27" s="12"/>
      <c r="E27" s="13"/>
      <c r="G27" s="10"/>
      <c r="H27" s="12" t="s">
        <v>25</v>
      </c>
      <c r="J27" s="10"/>
      <c r="K27" s="35"/>
      <c r="L27" s="35"/>
      <c r="M27" s="35"/>
    </row>
    <row r="28" spans="1:15" ht="18.75" x14ac:dyDescent="0.25">
      <c r="B28" s="11"/>
      <c r="C28" s="12"/>
      <c r="D28" s="12"/>
      <c r="E28" s="13"/>
      <c r="G28" s="10"/>
      <c r="H28" s="12"/>
      <c r="J28" s="10"/>
      <c r="K28" s="10"/>
    </row>
    <row r="29" spans="1:15" ht="18.75" x14ac:dyDescent="0.3">
      <c r="B29" s="11" t="s">
        <v>26</v>
      </c>
      <c r="C29" s="12"/>
      <c r="D29" s="12"/>
      <c r="E29" s="13"/>
      <c r="G29" s="10"/>
      <c r="H29" s="15" t="s">
        <v>29</v>
      </c>
      <c r="J29" s="10"/>
      <c r="K29" s="10"/>
    </row>
    <row r="30" spans="1:15" ht="18.75" x14ac:dyDescent="0.25">
      <c r="B30" s="11"/>
      <c r="C30" s="12"/>
      <c r="D30" s="12"/>
      <c r="E30" s="13"/>
      <c r="G30" s="10"/>
      <c r="H30" s="12"/>
      <c r="J30" s="10"/>
      <c r="K30" s="10"/>
    </row>
    <row r="31" spans="1:15" ht="18.75" x14ac:dyDescent="0.25">
      <c r="B31" s="11" t="s">
        <v>27</v>
      </c>
      <c r="C31" s="12"/>
      <c r="D31" s="12"/>
      <c r="E31" s="13"/>
      <c r="G31" s="10"/>
      <c r="H31" s="12" t="s">
        <v>28</v>
      </c>
      <c r="J31" s="10"/>
      <c r="K31" s="10"/>
    </row>
    <row r="32" spans="1:15" ht="18.75" x14ac:dyDescent="0.25">
      <c r="B32" s="11"/>
      <c r="C32" s="12"/>
      <c r="D32" s="12"/>
      <c r="E32" s="13"/>
      <c r="F32" s="12"/>
      <c r="G32" s="10"/>
      <c r="H32" s="10"/>
      <c r="J32" s="10"/>
      <c r="K32" s="10"/>
    </row>
    <row r="33" spans="2:9" ht="18.75" x14ac:dyDescent="0.25">
      <c r="B33" s="14"/>
      <c r="C33" s="14"/>
      <c r="D33" s="14"/>
      <c r="E33" s="14"/>
      <c r="F33" s="14"/>
    </row>
    <row r="34" spans="2:9" ht="18" x14ac:dyDescent="0.25">
      <c r="B34" s="16" t="s">
        <v>30</v>
      </c>
    </row>
    <row r="35" spans="2:9" x14ac:dyDescent="0.25">
      <c r="B35" s="58" t="s">
        <v>31</v>
      </c>
      <c r="C35" s="58"/>
      <c r="D35" s="58"/>
      <c r="E35" s="58"/>
      <c r="F35" s="58"/>
      <c r="G35" s="58"/>
      <c r="H35" s="58"/>
    </row>
    <row r="36" spans="2:9" ht="18" x14ac:dyDescent="0.25">
      <c r="B36" s="16" t="s">
        <v>32</v>
      </c>
    </row>
    <row r="37" spans="2:9" ht="18" x14ac:dyDescent="0.25">
      <c r="B37" s="16" t="s">
        <v>33</v>
      </c>
    </row>
    <row r="38" spans="2:9" ht="18" x14ac:dyDescent="0.25">
      <c r="B38" s="16" t="s">
        <v>34</v>
      </c>
    </row>
    <row r="39" spans="2:9" ht="62.25" customHeight="1" x14ac:dyDescent="0.25">
      <c r="B39" s="58" t="s">
        <v>35</v>
      </c>
      <c r="C39" s="58"/>
      <c r="D39" s="58"/>
      <c r="E39" s="58"/>
      <c r="F39" s="58"/>
      <c r="G39" s="58"/>
      <c r="H39" s="58"/>
      <c r="I39" s="1" t="s">
        <v>56</v>
      </c>
    </row>
    <row r="40" spans="2:9" ht="42" customHeight="1" x14ac:dyDescent="0.25">
      <c r="B40" s="16" t="s">
        <v>36</v>
      </c>
    </row>
  </sheetData>
  <autoFilter ref="A12:I12"/>
  <mergeCells count="26">
    <mergeCell ref="K10:K11"/>
    <mergeCell ref="L10:L11"/>
    <mergeCell ref="M10:M11"/>
    <mergeCell ref="N10:N11"/>
    <mergeCell ref="O10:O11"/>
    <mergeCell ref="B35:H35"/>
    <mergeCell ref="B39:H39"/>
    <mergeCell ref="A8:A9"/>
    <mergeCell ref="B8:B9"/>
    <mergeCell ref="C8:E8"/>
    <mergeCell ref="F8:F9"/>
    <mergeCell ref="G8:G9"/>
    <mergeCell ref="H8:H9"/>
    <mergeCell ref="B10:B11"/>
    <mergeCell ref="F10:F11"/>
    <mergeCell ref="G10:G11"/>
    <mergeCell ref="A1:I1"/>
    <mergeCell ref="A3:I3"/>
    <mergeCell ref="A4:I4"/>
    <mergeCell ref="A5:I5"/>
    <mergeCell ref="H10:H11"/>
    <mergeCell ref="I10:I11"/>
    <mergeCell ref="A6:I6"/>
    <mergeCell ref="A10:A11"/>
    <mergeCell ref="C10:E10"/>
    <mergeCell ref="I8:I9"/>
  </mergeCells>
  <printOptions horizontalCentered="1"/>
  <pageMargins left="0.19685039370078741" right="0.19685039370078741" top="0.19685039370078741" bottom="0.19685039370078741" header="0" footer="0"/>
  <pageSetup paperSize="9" scale="60" firstPageNumber="7" fitToWidth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Economist1</cp:lastModifiedBy>
  <cp:lastPrinted>2019-06-27T08:18:47Z</cp:lastPrinted>
  <dcterms:created xsi:type="dcterms:W3CDTF">2009-07-27T10:10:26Z</dcterms:created>
  <dcterms:modified xsi:type="dcterms:W3CDTF">2020-04-08T09:33:29Z</dcterms:modified>
</cp:coreProperties>
</file>