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11кв истч" sheetId="4" r:id="rId1"/>
    <sheet name="Лист1" sheetId="1" r:id="rId2"/>
    <sheet name="Лист2" sheetId="2" r:id="rId3"/>
    <sheet name="Лист3" sheetId="3" r:id="rId4"/>
  </sheets>
  <definedNames>
    <definedName name="Z_500C2F4F_1743_499A_A051_20565DBF52B2_.wvu.PrintArea" localSheetId="0" hidden="1">'11кв истч'!$A$1:$X$22</definedName>
    <definedName name="_xlnm.Print_Titles" localSheetId="0">'11кв истч'!$15:$20</definedName>
    <definedName name="_xlnm.Print_Area" localSheetId="0">'11кв истч'!$A$1:$X$96</definedName>
  </definedNames>
  <calcPr calcId="144525"/>
</workbook>
</file>

<file path=xl/calcChain.xml><?xml version="1.0" encoding="utf-8"?>
<calcChain xmlns="http://schemas.openxmlformats.org/spreadsheetml/2006/main">
  <c r="M27" i="4" l="1"/>
  <c r="L27" i="4"/>
  <c r="K27" i="4"/>
  <c r="J27" i="4"/>
  <c r="I27" i="4"/>
  <c r="H27" i="4"/>
  <c r="F27" i="4"/>
  <c r="E27" i="4"/>
  <c r="D27" i="4"/>
  <c r="D83" i="4" l="1"/>
  <c r="J84" i="4"/>
  <c r="D84" i="4"/>
  <c r="N84" i="4"/>
  <c r="N83" i="4"/>
  <c r="E83" i="4"/>
  <c r="F83" i="4"/>
  <c r="G83" i="4"/>
  <c r="H83" i="4"/>
  <c r="I83" i="4"/>
  <c r="J83" i="4"/>
  <c r="K83" i="4"/>
  <c r="L83" i="4"/>
  <c r="M83" i="4"/>
  <c r="E84" i="4"/>
  <c r="F84" i="4"/>
  <c r="G84" i="4"/>
  <c r="H84" i="4"/>
  <c r="K84" i="4"/>
  <c r="L84" i="4"/>
  <c r="M84" i="4"/>
  <c r="I84" i="4"/>
  <c r="N87" i="4"/>
  <c r="T87" i="4"/>
  <c r="D87" i="4"/>
  <c r="I87" i="4"/>
  <c r="L68" i="4"/>
  <c r="I68" i="4"/>
  <c r="I59" i="4" l="1"/>
  <c r="P80" i="4" l="1"/>
  <c r="Q80" i="4"/>
  <c r="R80" i="4"/>
  <c r="S80" i="4"/>
  <c r="V80" i="4"/>
  <c r="O80" i="4"/>
  <c r="L80" i="4"/>
  <c r="I80" i="4" s="1"/>
  <c r="E25" i="4"/>
  <c r="F25" i="4"/>
  <c r="H25" i="4"/>
  <c r="T68" i="4"/>
  <c r="U68" i="4" s="1"/>
  <c r="T69" i="4"/>
  <c r="U69" i="4" s="1"/>
  <c r="T70" i="4"/>
  <c r="U70" i="4" s="1"/>
  <c r="I70" i="4"/>
  <c r="I69" i="4"/>
  <c r="L67" i="4"/>
  <c r="I67" i="4" s="1"/>
  <c r="P83" i="4"/>
  <c r="Q83" i="4"/>
  <c r="R83" i="4"/>
  <c r="S83" i="4"/>
  <c r="V83" i="4"/>
  <c r="W83" i="4"/>
  <c r="D69" i="4"/>
  <c r="N69" i="4" s="1"/>
  <c r="D70" i="4"/>
  <c r="N70" i="4" s="1"/>
  <c r="G88" i="4"/>
  <c r="G86" i="4"/>
  <c r="G85" i="4"/>
  <c r="G81" i="4"/>
  <c r="T81" i="4" s="1"/>
  <c r="D68" i="4"/>
  <c r="N68" i="4" s="1"/>
  <c r="G59" i="4"/>
  <c r="G58" i="4" s="1"/>
  <c r="G57" i="4" s="1"/>
  <c r="G56" i="4"/>
  <c r="G55" i="4" s="1"/>
  <c r="G54" i="4" s="1"/>
  <c r="G52" i="4"/>
  <c r="G26" i="4"/>
  <c r="G24" i="4"/>
  <c r="G22" i="4"/>
  <c r="D86" i="4"/>
  <c r="D53" i="4"/>
  <c r="C70" i="4"/>
  <c r="C69" i="4"/>
  <c r="C68" i="4"/>
  <c r="I86" i="4"/>
  <c r="G80" i="4" l="1"/>
  <c r="G25" i="4" s="1"/>
  <c r="T80" i="4"/>
  <c r="U81" i="4"/>
  <c r="U80" i="4" s="1"/>
  <c r="D80" i="4"/>
  <c r="D25" i="4" s="1"/>
  <c r="D81" i="4"/>
  <c r="N81" i="4" s="1"/>
  <c r="N80" i="4" s="1"/>
  <c r="G27" i="4"/>
  <c r="G51" i="4"/>
  <c r="G67" i="4"/>
  <c r="T86" i="4"/>
  <c r="U86" i="4" s="1"/>
  <c r="N86" i="4"/>
  <c r="O86" i="4" s="1"/>
  <c r="G66" i="4" l="1"/>
  <c r="G61" i="4" s="1"/>
  <c r="G50" i="4" s="1"/>
  <c r="G28" i="4" s="1"/>
  <c r="D67" i="4"/>
  <c r="G23" i="4" l="1"/>
  <c r="G21" i="4" s="1"/>
  <c r="D88" i="4" l="1"/>
  <c r="D85" i="4"/>
  <c r="D56" i="4"/>
  <c r="J25" i="4" l="1"/>
  <c r="K25" i="4"/>
  <c r="L25" i="4"/>
  <c r="I88" i="4"/>
  <c r="I85" i="4"/>
  <c r="I25" i="4"/>
  <c r="D34" i="4" l="1"/>
  <c r="I34" i="4"/>
  <c r="N34" i="4" l="1"/>
  <c r="T34" i="4"/>
  <c r="L55" i="4"/>
  <c r="I53" i="4"/>
  <c r="M28" i="4"/>
  <c r="I60" i="4"/>
  <c r="D60" i="4"/>
  <c r="D59" i="4"/>
  <c r="I33" i="4"/>
  <c r="D32" i="4"/>
  <c r="D33" i="4"/>
  <c r="D31" i="4"/>
  <c r="D30" i="4" l="1"/>
  <c r="I56" i="4"/>
  <c r="I55" i="4" s="1"/>
  <c r="I54" i="4" s="1"/>
  <c r="E74" i="4"/>
  <c r="F74" i="4"/>
  <c r="H74" i="4"/>
  <c r="I74" i="4"/>
  <c r="J74" i="4"/>
  <c r="K74" i="4"/>
  <c r="L74" i="4"/>
  <c r="M74" i="4"/>
  <c r="D74" i="4"/>
  <c r="E66" i="4"/>
  <c r="E61" i="4" s="1"/>
  <c r="F66" i="4"/>
  <c r="H66" i="4"/>
  <c r="H61" i="4" s="1"/>
  <c r="I66" i="4"/>
  <c r="I61" i="4" s="1"/>
  <c r="J66" i="4"/>
  <c r="J61" i="4" s="1"/>
  <c r="K66" i="4"/>
  <c r="K61" i="4" s="1"/>
  <c r="L66" i="4"/>
  <c r="L61" i="4" s="1"/>
  <c r="M66" i="4"/>
  <c r="M61" i="4" s="1"/>
  <c r="F61" i="4"/>
  <c r="E58" i="4"/>
  <c r="E57" i="4" s="1"/>
  <c r="F58" i="4"/>
  <c r="F57" i="4" s="1"/>
  <c r="H58" i="4"/>
  <c r="H57" i="4" s="1"/>
  <c r="I58" i="4"/>
  <c r="I57" i="4" s="1"/>
  <c r="J58" i="4"/>
  <c r="J57" i="4" s="1"/>
  <c r="K58" i="4"/>
  <c r="K57" i="4" s="1"/>
  <c r="L58" i="4"/>
  <c r="L57" i="4" s="1"/>
  <c r="M58" i="4"/>
  <c r="M57" i="4" s="1"/>
  <c r="E55" i="4"/>
  <c r="E54" i="4" s="1"/>
  <c r="F55" i="4"/>
  <c r="F54" i="4" s="1"/>
  <c r="H55" i="4"/>
  <c r="H54" i="4" s="1"/>
  <c r="J55" i="4"/>
  <c r="J54" i="4" s="1"/>
  <c r="K55" i="4"/>
  <c r="K54" i="4" s="1"/>
  <c r="M55" i="4"/>
  <c r="M54" i="4" s="1"/>
  <c r="L54" i="4"/>
  <c r="E52" i="4"/>
  <c r="F52" i="4"/>
  <c r="H52" i="4"/>
  <c r="J52" i="4"/>
  <c r="K52" i="4"/>
  <c r="L52" i="4"/>
  <c r="M52" i="4"/>
  <c r="E47" i="4"/>
  <c r="F47" i="4"/>
  <c r="H47" i="4"/>
  <c r="I47" i="4"/>
  <c r="J47" i="4"/>
  <c r="K47" i="4"/>
  <c r="L47" i="4"/>
  <c r="M47" i="4"/>
  <c r="E38" i="4"/>
  <c r="F38" i="4"/>
  <c r="H38" i="4"/>
  <c r="I38" i="4"/>
  <c r="J38" i="4"/>
  <c r="K38" i="4"/>
  <c r="L38" i="4"/>
  <c r="M38" i="4"/>
  <c r="E35" i="4"/>
  <c r="F35" i="4"/>
  <c r="H35" i="4"/>
  <c r="I35" i="4"/>
  <c r="J35" i="4"/>
  <c r="K35" i="4"/>
  <c r="L35" i="4"/>
  <c r="M35" i="4"/>
  <c r="M30" i="4"/>
  <c r="E30" i="4"/>
  <c r="F30" i="4"/>
  <c r="H30" i="4"/>
  <c r="J30" i="4"/>
  <c r="K30" i="4"/>
  <c r="D47" i="4"/>
  <c r="D39" i="4"/>
  <c r="D38" i="4" s="1"/>
  <c r="D35" i="4"/>
  <c r="D52" i="4"/>
  <c r="D58" i="4"/>
  <c r="D57" i="4" s="1"/>
  <c r="D66" i="4"/>
  <c r="D61" i="4" s="1"/>
  <c r="T27" i="4" l="1"/>
  <c r="U27" i="4" s="1"/>
  <c r="H51" i="4"/>
  <c r="H50" i="4" s="1"/>
  <c r="H23" i="4" s="1"/>
  <c r="L51" i="4"/>
  <c r="L50" i="4" s="1"/>
  <c r="L23" i="4" s="1"/>
  <c r="J29" i="4"/>
  <c r="J22" i="4" s="1"/>
  <c r="H29" i="4"/>
  <c r="H22" i="4" s="1"/>
  <c r="F29" i="4"/>
  <c r="F22" i="4" s="1"/>
  <c r="N27" i="4"/>
  <c r="O27" i="4" s="1"/>
  <c r="J51" i="4"/>
  <c r="J50" i="4" s="1"/>
  <c r="J23" i="4" s="1"/>
  <c r="F51" i="4"/>
  <c r="F50" i="4" s="1"/>
  <c r="F23" i="4" s="1"/>
  <c r="M51" i="4"/>
  <c r="M50" i="4" s="1"/>
  <c r="M23" i="4" s="1"/>
  <c r="K51" i="4"/>
  <c r="K50" i="4" s="1"/>
  <c r="K23" i="4" s="1"/>
  <c r="E51" i="4"/>
  <c r="E50" i="4" s="1"/>
  <c r="E23" i="4" s="1"/>
  <c r="M29" i="4"/>
  <c r="M22" i="4" s="1"/>
  <c r="K29" i="4"/>
  <c r="K22" i="4" s="1"/>
  <c r="E29" i="4"/>
  <c r="E22" i="4" s="1"/>
  <c r="D29" i="4"/>
  <c r="D22" i="4" s="1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O71" i="4"/>
  <c r="T71" i="4" s="1"/>
  <c r="P71" i="4"/>
  <c r="U71" i="4" s="1"/>
  <c r="Q71" i="4"/>
  <c r="R71" i="4"/>
  <c r="V71" i="4"/>
  <c r="O72" i="4"/>
  <c r="P72" i="4"/>
  <c r="U72" i="4" s="1"/>
  <c r="Q72" i="4"/>
  <c r="V72" i="4" s="1"/>
  <c r="R72" i="4"/>
  <c r="T72" i="4"/>
  <c r="O73" i="4"/>
  <c r="T73" i="4" s="1"/>
  <c r="P73" i="4"/>
  <c r="U73" i="4" s="1"/>
  <c r="Q73" i="4"/>
  <c r="V73" i="4" s="1"/>
  <c r="R73" i="4"/>
  <c r="O74" i="4"/>
  <c r="T74" i="4" s="1"/>
  <c r="P74" i="4"/>
  <c r="U74" i="4" s="1"/>
  <c r="Q74" i="4"/>
  <c r="V74" i="4" s="1"/>
  <c r="R74" i="4"/>
  <c r="O75" i="4"/>
  <c r="T75" i="4" s="1"/>
  <c r="P75" i="4"/>
  <c r="U75" i="4" s="1"/>
  <c r="Q75" i="4"/>
  <c r="R75" i="4"/>
  <c r="V75" i="4"/>
  <c r="O76" i="4"/>
  <c r="P76" i="4"/>
  <c r="U76" i="4" s="1"/>
  <c r="Q76" i="4"/>
  <c r="V76" i="4" s="1"/>
  <c r="R76" i="4"/>
  <c r="T76" i="4"/>
  <c r="O77" i="4"/>
  <c r="T77" i="4" s="1"/>
  <c r="P77" i="4"/>
  <c r="U77" i="4" s="1"/>
  <c r="Q77" i="4"/>
  <c r="R77" i="4"/>
  <c r="V77" i="4"/>
  <c r="O78" i="4"/>
  <c r="P78" i="4"/>
  <c r="U78" i="4" s="1"/>
  <c r="Q78" i="4"/>
  <c r="V78" i="4" s="1"/>
  <c r="R78" i="4"/>
  <c r="T78" i="4"/>
  <c r="O79" i="4"/>
  <c r="T79" i="4" s="1"/>
  <c r="P79" i="4"/>
  <c r="U79" i="4" s="1"/>
  <c r="Q79" i="4"/>
  <c r="V79" i="4" s="1"/>
  <c r="R79" i="4"/>
  <c r="O82" i="4"/>
  <c r="T82" i="4" s="1"/>
  <c r="P82" i="4"/>
  <c r="U82" i="4" s="1"/>
  <c r="Q82" i="4"/>
  <c r="R82" i="4"/>
  <c r="V82" i="4"/>
  <c r="N24" i="4"/>
  <c r="T24" i="4"/>
  <c r="N25" i="4"/>
  <c r="T25" i="4"/>
  <c r="N26" i="4"/>
  <c r="T26" i="4"/>
  <c r="N33" i="4"/>
  <c r="N35" i="4"/>
  <c r="N36" i="4"/>
  <c r="N37" i="4"/>
  <c r="N38" i="4"/>
  <c r="N39" i="4"/>
  <c r="N40" i="4"/>
  <c r="N41" i="4"/>
  <c r="N42" i="4"/>
  <c r="N43" i="4"/>
  <c r="N44" i="4"/>
  <c r="N45" i="4"/>
  <c r="N46" i="4"/>
  <c r="N48" i="4"/>
  <c r="N49" i="4"/>
  <c r="T52" i="4"/>
  <c r="T53" i="4"/>
  <c r="T54" i="4"/>
  <c r="U54" i="4" s="1"/>
  <c r="T55" i="4"/>
  <c r="U55" i="4" s="1"/>
  <c r="T56" i="4"/>
  <c r="U56" i="4" s="1"/>
  <c r="N57" i="4"/>
  <c r="O57" i="4" s="1"/>
  <c r="T57" i="4"/>
  <c r="U57" i="4" s="1"/>
  <c r="N58" i="4"/>
  <c r="O58" i="4" s="1"/>
  <c r="T58" i="4"/>
  <c r="U58" i="4" s="1"/>
  <c r="N59" i="4"/>
  <c r="O59" i="4" s="1"/>
  <c r="T59" i="4"/>
  <c r="U59" i="4" s="1"/>
  <c r="N60" i="4"/>
  <c r="T60" i="4"/>
  <c r="N61" i="4"/>
  <c r="T61" i="4"/>
  <c r="U61" i="4" s="1"/>
  <c r="N62" i="4"/>
  <c r="T62" i="4"/>
  <c r="N63" i="4"/>
  <c r="T63" i="4"/>
  <c r="N64" i="4"/>
  <c r="T64" i="4"/>
  <c r="N65" i="4"/>
  <c r="T65" i="4"/>
  <c r="N66" i="4"/>
  <c r="T66" i="4"/>
  <c r="U66" i="4" s="1"/>
  <c r="N67" i="4"/>
  <c r="T67" i="4"/>
  <c r="U67" i="4" s="1"/>
  <c r="N71" i="4"/>
  <c r="S71" i="4" s="1"/>
  <c r="N72" i="4"/>
  <c r="S72" i="4" s="1"/>
  <c r="N73" i="4"/>
  <c r="S73" i="4" s="1"/>
  <c r="N74" i="4"/>
  <c r="S74" i="4" s="1"/>
  <c r="N75" i="4"/>
  <c r="S75" i="4" s="1"/>
  <c r="N76" i="4"/>
  <c r="S76" i="4" s="1"/>
  <c r="N77" i="4"/>
  <c r="N78" i="4"/>
  <c r="S78" i="4" s="1"/>
  <c r="N79" i="4"/>
  <c r="S79" i="4" s="1"/>
  <c r="N82" i="4"/>
  <c r="S82" i="4" s="1"/>
  <c r="T84" i="4"/>
  <c r="N85" i="4"/>
  <c r="O85" i="4" s="1"/>
  <c r="T85" i="4"/>
  <c r="U85" i="4" s="1"/>
  <c r="N88" i="4"/>
  <c r="O88" i="4" s="1"/>
  <c r="T88" i="4"/>
  <c r="U88" i="4" s="1"/>
  <c r="K21" i="4" l="1"/>
  <c r="K28" i="4" s="1"/>
  <c r="U84" i="4"/>
  <c r="U83" i="4" s="1"/>
  <c r="T83" i="4"/>
  <c r="O84" i="4"/>
  <c r="O83" i="4" s="1"/>
  <c r="T23" i="4"/>
  <c r="U23" i="4" s="1"/>
  <c r="F21" i="4"/>
  <c r="F28" i="4" s="1"/>
  <c r="T51" i="4"/>
  <c r="U51" i="4" s="1"/>
  <c r="J21" i="4"/>
  <c r="J28" i="4" s="1"/>
  <c r="H21" i="4"/>
  <c r="H28" i="4" s="1"/>
  <c r="T50" i="4"/>
  <c r="U50" i="4" s="1"/>
  <c r="N47" i="4"/>
  <c r="E21" i="4"/>
  <c r="E28" i="4" s="1"/>
  <c r="E20" i="4"/>
  <c r="F20" i="4" s="1"/>
  <c r="G20" i="4" s="1"/>
  <c r="H20" i="4" s="1"/>
  <c r="I20" i="4" s="1"/>
  <c r="J20" i="4" s="1"/>
  <c r="K20" i="4" s="1"/>
  <c r="L20" i="4" s="1"/>
  <c r="M20" i="4" s="1"/>
  <c r="N20" i="4" s="1"/>
  <c r="O20" i="4" s="1"/>
  <c r="P20" i="4" s="1"/>
  <c r="Q20" i="4" s="1"/>
  <c r="R20" i="4" s="1"/>
  <c r="S20" i="4" s="1"/>
  <c r="T20" i="4" s="1"/>
  <c r="U20" i="4" s="1"/>
  <c r="V20" i="4" s="1"/>
  <c r="W20" i="4" s="1"/>
  <c r="X20" i="4" s="1"/>
  <c r="B20" i="4"/>
  <c r="I52" i="4" l="1"/>
  <c r="I51" i="4" s="1"/>
  <c r="N53" i="4"/>
  <c r="I50" i="4" l="1"/>
  <c r="N52" i="4"/>
  <c r="I23" i="4" l="1"/>
  <c r="N56" i="4" l="1"/>
  <c r="O56" i="4" s="1"/>
  <c r="D55" i="4"/>
  <c r="N55" i="4" s="1"/>
  <c r="O55" i="4" s="1"/>
  <c r="D54" i="4" l="1"/>
  <c r="D51" i="4" l="1"/>
  <c r="D50" i="4" s="1"/>
  <c r="N54" i="4"/>
  <c r="O54" i="4" s="1"/>
  <c r="N51" i="4" l="1"/>
  <c r="O51" i="4" s="1"/>
  <c r="N50" i="4" l="1"/>
  <c r="O50" i="4" s="1"/>
  <c r="D23" i="4"/>
  <c r="N23" i="4" l="1"/>
  <c r="O23" i="4" s="1"/>
  <c r="D21" i="4"/>
  <c r="D28" i="4" l="1"/>
  <c r="L30" i="4" l="1"/>
  <c r="T30" i="4" s="1"/>
  <c r="L29" i="4"/>
  <c r="L22" i="4" s="1"/>
  <c r="I30" i="4" l="1"/>
  <c r="I29" i="4" s="1"/>
  <c r="T22" i="4"/>
  <c r="L21" i="4"/>
  <c r="T29" i="4"/>
  <c r="N30" i="4" l="1"/>
  <c r="L28" i="4"/>
  <c r="T28" i="4" s="1"/>
  <c r="U28" i="4" s="1"/>
  <c r="T21" i="4"/>
  <c r="U21" i="4" s="1"/>
  <c r="N29" i="4"/>
  <c r="I22" i="4"/>
  <c r="N22" i="4" l="1"/>
  <c r="I21" i="4"/>
  <c r="N21" i="4" l="1"/>
  <c r="O21" i="4" s="1"/>
  <c r="I28" i="4"/>
  <c r="N28" i="4" s="1"/>
  <c r="O28" i="4" s="1"/>
</calcChain>
</file>

<file path=xl/sharedStrings.xml><?xml version="1.0" encoding="utf-8"?>
<sst xmlns="http://schemas.openxmlformats.org/spreadsheetml/2006/main" count="316" uniqueCount="173">
  <si>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</si>
  <si>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</si>
  <si>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</si>
  <si>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</si>
  <si>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r>
      <t xml:space="preserve">Отчет о реализации инвестиционной программы  : </t>
    </r>
    <r>
      <rPr>
        <b/>
        <sz val="14"/>
        <rFont val="Times New Roman"/>
        <family val="1"/>
        <charset val="204"/>
      </rPr>
      <t>Открытое акционерное общество "Кинешемская городская электросеть"</t>
    </r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</si>
  <si>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</si>
  <si>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</si>
  <si>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</si>
  <si>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</si>
  <si>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</si>
  <si>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</si>
  <si>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</si>
  <si>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</si>
  <si>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(год N)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</si>
  <si>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</si>
  <si>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</si>
  <si>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</si>
  <si>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</si>
  <si>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</si>
  <si>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</si>
  <si>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</si>
  <si>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</si>
  <si>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</si>
  <si>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</si>
  <si>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</si>
  <si>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</si>
  <si>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</si>
  <si>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</si>
  <si>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</si>
  <si>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</si>
  <si>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</si>
  <si>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</si>
  <si>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</si>
  <si>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</si>
  <si>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</si>
  <si>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</si>
  <si>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</si>
  <si>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</si>
  <si>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</si>
  <si>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</si>
  <si>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ОАО "Кинешемская ГЭС"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</si>
  <si>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</si>
  <si>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</si>
  <si>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</si>
  <si>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</si>
  <si>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</si>
  <si>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</si>
  <si>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</si>
  <si>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</si>
  <si>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</si>
  <si>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</si>
  <si>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</si>
  <si>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</si>
  <si>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</si>
  <si>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</si>
  <si>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</si>
  <si>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</si>
  <si>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</si>
  <si>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</si>
  <si>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</si>
  <si>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</si>
  <si>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</si>
  <si>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</si>
  <si>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</si>
  <si>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</si>
  <si>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</si>
  <si>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</si>
  <si>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</si>
  <si>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</si>
  <si>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</si>
  <si>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</si>
  <si>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</si>
  <si>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</si>
  <si>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</si>
  <si>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</si>
  <si>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</si>
  <si>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</si>
  <si>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</si>
  <si>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</si>
  <si>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</si>
  <si>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</si>
  <si>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</si>
  <si>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</si>
  <si>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</si>
  <si>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Оборудования ТП 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</si>
  <si>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</si>
  <si>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</si>
  <si>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</si>
  <si>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Реконструкция действующей подстанции 35/6 кВ "Городская"</t>
  </si>
  <si>
    <t>G-1.2.1.2.1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</si>
  <si>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</si>
  <si>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</si>
  <si>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</si>
  <si>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</si>
  <si>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линий электропередачи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</si>
  <si>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</si>
  <si>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</si>
  <si>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</si>
  <si>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</si>
  <si>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</si>
  <si>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</si>
  <si>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</si>
  <si>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</si>
  <si>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</si>
  <si>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</si>
  <si>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</si>
  <si>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</si>
  <si>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</si>
  <si>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</si>
  <si>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1.2.3.5.1</t>
  </si>
  <si>
    <t>G-1.2.3.5.1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</si>
  <si>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</si>
  <si>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</si>
  <si>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</si>
  <si>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</si>
  <si>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</si>
  <si>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</si>
  <si>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</si>
  <si>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</si>
  <si>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</si>
  <si>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</si>
  <si>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</si>
  <si>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</si>
  <si>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</si>
  <si>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</si>
  <si>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</si>
  <si>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</si>
  <si>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</si>
  <si>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</si>
  <si>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</si>
  <si>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</si>
  <si>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</si>
  <si>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</si>
  <si>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</si>
  <si>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</si>
  <si>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Трансформаторы  ТМГ 400/6-0,4 Y/Yн-0, ТМГ 11-250/6/0.4 Y/Yн-0</t>
  </si>
  <si>
    <t>Генеральный директор</t>
  </si>
  <si>
    <t xml:space="preserve">Экономист </t>
  </si>
  <si>
    <t>J-1.2.1.1.1</t>
  </si>
  <si>
    <t>Реконструкция существующего РУ 6 кВ – ретрофит ячеек 6кВ с заменой масляных выключателей на вакуумные выключатели.</t>
  </si>
  <si>
    <t>J-1.2.1.2.1</t>
  </si>
  <si>
    <t>1.2.2.1.48</t>
  </si>
  <si>
    <t>J-1.2.2.1.1.1</t>
  </si>
  <si>
    <t>J-1.6.4.</t>
  </si>
  <si>
    <t>нд</t>
  </si>
  <si>
    <t>Работы по установке узлов учета (выполнение 522ФЗ) с учетом внедрения АСКУЭ , в том числе:</t>
  </si>
  <si>
    <t>установка однофазных узлов учета</t>
  </si>
  <si>
    <t>установка трехфазных узлов учета</t>
  </si>
  <si>
    <t>замена трансформаторов тока в вводно-распределительных устройствах потребителей</t>
  </si>
  <si>
    <t>1.4.6</t>
  </si>
  <si>
    <t>Строительство комплектной трансформаторной подстанции с трансформатором ТМГ 250 кВа</t>
  </si>
  <si>
    <t>K-1.4.6</t>
  </si>
  <si>
    <t>1.6.1</t>
  </si>
  <si>
    <t>Приобретение основных средств</t>
  </si>
  <si>
    <t>1.6.5.</t>
  </si>
  <si>
    <t xml:space="preserve">ГАЗ 27527 Соболь Комби </t>
  </si>
  <si>
    <t>K-1.6.5.2</t>
  </si>
  <si>
    <t>K-1.6.5.3</t>
  </si>
  <si>
    <t>1.6.6.</t>
  </si>
  <si>
    <t>Реконстркуция крыш производственных зданий - замена на скатные крыши</t>
  </si>
  <si>
    <t>K-1.6.6.1.</t>
  </si>
  <si>
    <t>В.В. Кудрявцев</t>
  </si>
  <si>
    <t xml:space="preserve">О.А. Софронова </t>
  </si>
  <si>
    <t xml:space="preserve">С.Л. Сироткин </t>
  </si>
  <si>
    <t>Главный инженер</t>
  </si>
  <si>
    <t>за 2020 год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</si>
  <si>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2021 год</t>
    </r>
  </si>
  <si>
    <t xml:space="preserve">согласно заявок </t>
  </si>
  <si>
    <t>отсутствие оборотных средств</t>
  </si>
  <si>
    <t>1.6.6</t>
  </si>
  <si>
    <t>Приобретение основных средств б/у</t>
  </si>
  <si>
    <t>L -1.6.6</t>
  </si>
  <si>
    <t>Утвержденные плановые значения показателей приведены в соответствии с   Постановлением Департамента энергетики и тарифов Ивановской области от «31» октября 2019 г. № 43-ип(э)/22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</si>
</sst>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"/>
    <numFmt numFmtId="168" formatCode="#,##0.000"/>
    <numFmt numFmtId="169" formatCode="0.000"/>
    <numFmt numFmtId="170" formatCode="#,##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81">
    <xf numFmtId="0" fontId="0" fillId="0" borderId="0"/>
    <xf numFmtId="0" fontId="3" fillId="0" borderId="0"/>
    <xf numFmtId="0" fontId="2" fillId="0" borderId="0"/>
    <xf numFmtId="0" fontId="9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6" applyNumberFormat="0" applyAlignment="0" applyProtection="0"/>
    <xf numFmtId="0" fontId="14" fillId="21" borderId="7" applyNumberFormat="0" applyAlignment="0" applyProtection="0"/>
    <xf numFmtId="0" fontId="15" fillId="21" borderId="6" applyNumberFormat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1" applyNumberFormat="0" applyFill="0" applyAlignment="0" applyProtection="0"/>
    <xf numFmtId="0" fontId="20" fillId="22" borderId="12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25" fillId="0" borderId="0"/>
    <xf numFmtId="0" fontId="3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4" borderId="0" applyNumberFormat="0" applyBorder="0" applyAlignment="0" applyProtection="0"/>
    <xf numFmtId="0" fontId="27" fillId="0" borderId="0" applyNumberFormat="0" applyFill="0" applyBorder="0" applyAlignment="0" applyProtection="0"/>
    <xf numFmtId="0" fontId="10" fillId="24" borderId="13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8" fillId="0" borderId="14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5" borderId="0" applyNumberFormat="0" applyBorder="0" applyAlignment="0" applyProtection="0"/>
    <xf numFmtId="0" fontId="24" fillId="0" borderId="0"/>
  </cellStyleXfs>
  <cellXfs count="257">
    <xf numFmtId="0" fontId="0" fillId="0" borderId="0" xfId="0"/>
    <xf numFmtId="0" fontId="3" fillId="2" borderId="0" xfId="1" applyFont="1" applyFill="1"/>
    <xf numFmtId="0" fontId="4" fillId="2" borderId="0" xfId="1" applyFont="1" applyFill="1" applyAlignment="1">
      <alignment horizontal="right" vertical="center"/>
    </xf>
    <xf numFmtId="0" fontId="4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4" fillId="2" borderId="0" xfId="1" applyFont="1" applyFill="1" applyBorder="1" applyAlignment="1"/>
    <xf numFmtId="0" fontId="3" fillId="2" borderId="0" xfId="1" applyFont="1" applyFill="1" applyBorder="1"/>
    <xf numFmtId="0" fontId="4" fillId="0" borderId="0" xfId="1" applyFont="1" applyFill="1" applyAlignment="1">
      <alignment wrapText="1"/>
    </xf>
    <xf numFmtId="0" fontId="3" fillId="0" borderId="0" xfId="1" applyFont="1" applyBorder="1"/>
    <xf numFmtId="0" fontId="4" fillId="0" borderId="0" xfId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0" fontId="6" fillId="0" borderId="0" xfId="2" applyFont="1" applyAlignment="1">
      <alignment vertical="center"/>
    </xf>
    <xf numFmtId="0" fontId="3" fillId="0" borderId="0" xfId="1" applyFont="1"/>
    <xf numFmtId="0" fontId="6" fillId="0" borderId="0" xfId="2" applyFont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4" fillId="0" borderId="0" xfId="1" applyFont="1" applyFill="1" applyAlignment="1"/>
    <xf numFmtId="0" fontId="8" fillId="0" borderId="0" xfId="2" applyFont="1" applyAlignment="1">
      <alignment vertical="center"/>
    </xf>
    <xf numFmtId="49" fontId="33" fillId="0" borderId="2" xfId="0" applyNumberFormat="1" applyFont="1" applyFill="1" applyBorder="1" applyAlignment="1">
      <alignment horizontal="left" vertical="center" wrapText="1"/>
    </xf>
    <xf numFmtId="49" fontId="33" fillId="26" borderId="2" xfId="0" applyNumberFormat="1" applyFont="1" applyFill="1" applyBorder="1" applyAlignment="1">
      <alignment horizontal="left" vertical="center" wrapText="1"/>
    </xf>
    <xf numFmtId="49" fontId="33" fillId="27" borderId="2" xfId="0" applyNumberFormat="1" applyFont="1" applyFill="1" applyBorder="1" applyAlignment="1">
      <alignment horizontal="left" vertical="center" wrapText="1"/>
    </xf>
    <xf numFmtId="49" fontId="33" fillId="28" borderId="2" xfId="0" applyNumberFormat="1" applyFont="1" applyFill="1" applyBorder="1" applyAlignment="1">
      <alignment horizontal="left" vertical="center" wrapText="1"/>
    </xf>
    <xf numFmtId="0" fontId="33" fillId="29" borderId="2" xfId="0" applyNumberFormat="1" applyFont="1" applyFill="1" applyBorder="1" applyAlignment="1">
      <alignment horizontal="left" vertical="center" wrapText="1"/>
    </xf>
    <xf numFmtId="0" fontId="34" fillId="2" borderId="2" xfId="2" applyNumberFormat="1" applyFont="1" applyFill="1" applyBorder="1" applyAlignment="1">
      <alignment horizontal="center" vertical="center"/>
    </xf>
    <xf numFmtId="49" fontId="33" fillId="29" borderId="2" xfId="0" applyNumberFormat="1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5" fillId="2" borderId="0" xfId="1" applyFont="1" applyFill="1"/>
    <xf numFmtId="167" fontId="3" fillId="2" borderId="2" xfId="1" applyNumberFormat="1" applyFont="1" applyFill="1" applyBorder="1" applyAlignment="1">
      <alignment horizontal="center" vertical="center" wrapText="1"/>
    </xf>
    <xf numFmtId="167" fontId="3" fillId="2" borderId="2" xfId="1" applyNumberFormat="1" applyFont="1" applyFill="1" applyBorder="1" applyAlignment="1">
      <alignment horizontal="center" vertical="center"/>
    </xf>
    <xf numFmtId="0" fontId="35" fillId="2" borderId="5" xfId="1" applyFont="1" applyFill="1" applyBorder="1" applyAlignment="1">
      <alignment horizontal="center" vertical="center" wrapText="1"/>
    </xf>
    <xf numFmtId="4" fontId="3" fillId="27" borderId="2" xfId="1" applyNumberFormat="1" applyFont="1" applyFill="1" applyBorder="1" applyAlignment="1">
      <alignment horizontal="center" vertical="center"/>
    </xf>
    <xf numFmtId="4" fontId="3" fillId="27" borderId="2" xfId="1" applyNumberFormat="1" applyFont="1" applyFill="1" applyBorder="1" applyAlignment="1">
      <alignment horizontal="center" vertical="center" wrapText="1"/>
    </xf>
    <xf numFmtId="0" fontId="3" fillId="27" borderId="2" xfId="1" applyFont="1" applyFill="1" applyBorder="1" applyAlignment="1">
      <alignment horizontal="center" vertical="center" wrapText="1"/>
    </xf>
    <xf numFmtId="0" fontId="3" fillId="27" borderId="0" xfId="1" applyFont="1" applyFill="1"/>
    <xf numFmtId="4" fontId="36" fillId="27" borderId="2" xfId="1" applyNumberFormat="1" applyFont="1" applyFill="1" applyBorder="1" applyAlignment="1">
      <alignment horizontal="center" vertical="center"/>
    </xf>
    <xf numFmtId="4" fontId="36" fillId="27" borderId="2" xfId="1" applyNumberFormat="1" applyFont="1" applyFill="1" applyBorder="1" applyAlignment="1">
      <alignment horizontal="center" vertical="center" wrapText="1"/>
    </xf>
    <xf numFmtId="167" fontId="36" fillId="27" borderId="2" xfId="1" applyNumberFormat="1" applyFont="1" applyFill="1" applyBorder="1" applyAlignment="1">
      <alignment horizontal="center" vertical="center" wrapText="1"/>
    </xf>
    <xf numFmtId="0" fontId="36" fillId="27" borderId="2" xfId="1" applyFont="1" applyFill="1" applyBorder="1" applyAlignment="1">
      <alignment horizontal="center" vertical="center" wrapText="1"/>
    </xf>
    <xf numFmtId="0" fontId="36" fillId="27" borderId="0" xfId="1" applyFont="1" applyFill="1"/>
    <xf numFmtId="4" fontId="36" fillId="2" borderId="2" xfId="1" applyNumberFormat="1" applyFont="1" applyFill="1" applyBorder="1" applyAlignment="1">
      <alignment horizontal="center" vertical="center"/>
    </xf>
    <xf numFmtId="167" fontId="36" fillId="2" borderId="2" xfId="1" applyNumberFormat="1" applyFont="1" applyFill="1" applyBorder="1" applyAlignment="1">
      <alignment horizontal="center" vertical="center"/>
    </xf>
    <xf numFmtId="4" fontId="36" fillId="2" borderId="2" xfId="1" applyNumberFormat="1" applyFont="1" applyFill="1" applyBorder="1" applyAlignment="1">
      <alignment horizontal="center" vertical="center" wrapText="1"/>
    </xf>
    <xf numFmtId="167" fontId="36" fillId="2" borderId="2" xfId="1" applyNumberFormat="1" applyFont="1" applyFill="1" applyBorder="1" applyAlignment="1">
      <alignment horizontal="center" vertical="center" wrapText="1"/>
    </xf>
    <xf numFmtId="0" fontId="36" fillId="2" borderId="2" xfId="1" applyFont="1" applyFill="1" applyBorder="1" applyAlignment="1">
      <alignment horizontal="center" vertical="center" wrapText="1"/>
    </xf>
    <xf numFmtId="0" fontId="36" fillId="2" borderId="0" xfId="1" applyFont="1" applyFill="1"/>
    <xf numFmtId="167" fontId="3" fillId="26" borderId="2" xfId="1" applyNumberFormat="1" applyFont="1" applyFill="1" applyBorder="1" applyAlignment="1">
      <alignment horizontal="center" vertical="center"/>
    </xf>
    <xf numFmtId="4" fontId="3" fillId="26" borderId="2" xfId="1" applyNumberFormat="1" applyFont="1" applyFill="1" applyBorder="1" applyAlignment="1">
      <alignment horizontal="center" vertical="center" wrapText="1"/>
    </xf>
    <xf numFmtId="0" fontId="3" fillId="26" borderId="2" xfId="1" applyFont="1" applyFill="1" applyBorder="1" applyAlignment="1">
      <alignment horizontal="center" vertical="center" wrapText="1"/>
    </xf>
    <xf numFmtId="0" fontId="3" fillId="26" borderId="0" xfId="1" applyFont="1" applyFill="1"/>
    <xf numFmtId="4" fontId="36" fillId="26" borderId="2" xfId="1" applyNumberFormat="1" applyFont="1" applyFill="1" applyBorder="1" applyAlignment="1">
      <alignment horizontal="center" vertical="center"/>
    </xf>
    <xf numFmtId="167" fontId="36" fillId="26" borderId="2" xfId="1" applyNumberFormat="1" applyFont="1" applyFill="1" applyBorder="1" applyAlignment="1">
      <alignment horizontal="center" vertical="center"/>
    </xf>
    <xf numFmtId="4" fontId="36" fillId="26" borderId="2" xfId="1" applyNumberFormat="1" applyFont="1" applyFill="1" applyBorder="1" applyAlignment="1">
      <alignment horizontal="center" vertical="center" wrapText="1"/>
    </xf>
    <xf numFmtId="167" fontId="36" fillId="26" borderId="2" xfId="1" applyNumberFormat="1" applyFont="1" applyFill="1" applyBorder="1" applyAlignment="1">
      <alignment horizontal="center" vertical="center" wrapText="1"/>
    </xf>
    <xf numFmtId="0" fontId="36" fillId="26" borderId="2" xfId="1" applyFont="1" applyFill="1" applyBorder="1" applyAlignment="1">
      <alignment horizontal="center" vertical="center" wrapText="1"/>
    </xf>
    <xf numFmtId="0" fontId="36" fillId="26" borderId="0" xfId="1" applyFont="1" applyFill="1"/>
    <xf numFmtId="4" fontId="3" fillId="28" borderId="2" xfId="1" applyNumberFormat="1" applyFont="1" applyFill="1" applyBorder="1" applyAlignment="1">
      <alignment horizontal="center" vertical="center"/>
    </xf>
    <xf numFmtId="167" fontId="3" fillId="28" borderId="2" xfId="1" applyNumberFormat="1" applyFont="1" applyFill="1" applyBorder="1" applyAlignment="1">
      <alignment horizontal="center" vertical="center"/>
    </xf>
    <xf numFmtId="4" fontId="3" fillId="28" borderId="2" xfId="1" applyNumberFormat="1" applyFont="1" applyFill="1" applyBorder="1" applyAlignment="1">
      <alignment horizontal="center" vertical="center" wrapText="1"/>
    </xf>
    <xf numFmtId="0" fontId="3" fillId="28" borderId="2" xfId="1" applyFont="1" applyFill="1" applyBorder="1" applyAlignment="1">
      <alignment horizontal="center" vertical="center" wrapText="1"/>
    </xf>
    <xf numFmtId="0" fontId="3" fillId="28" borderId="0" xfId="1" applyFont="1" applyFill="1"/>
    <xf numFmtId="4" fontId="36" fillId="25" borderId="2" xfId="1" applyNumberFormat="1" applyFont="1" applyFill="1" applyBorder="1" applyAlignment="1">
      <alignment horizontal="center" vertical="center"/>
    </xf>
    <xf numFmtId="4" fontId="36" fillId="25" borderId="2" xfId="1" applyNumberFormat="1" applyFont="1" applyFill="1" applyBorder="1" applyAlignment="1">
      <alignment horizontal="center" vertical="center" wrapText="1"/>
    </xf>
    <xf numFmtId="167" fontId="36" fillId="25" borderId="2" xfId="1" applyNumberFormat="1" applyFont="1" applyFill="1" applyBorder="1" applyAlignment="1">
      <alignment horizontal="center" vertical="center" wrapText="1"/>
    </xf>
    <xf numFmtId="0" fontId="36" fillId="25" borderId="2" xfId="1" applyFont="1" applyFill="1" applyBorder="1" applyAlignment="1">
      <alignment horizontal="center" vertical="center" wrapText="1"/>
    </xf>
    <xf numFmtId="0" fontId="36" fillId="25" borderId="0" xfId="1" applyFont="1" applyFill="1"/>
    <xf numFmtId="4" fontId="36" fillId="28" borderId="2" xfId="1" applyNumberFormat="1" applyFont="1" applyFill="1" applyBorder="1" applyAlignment="1">
      <alignment horizontal="center" vertical="center"/>
    </xf>
    <xf numFmtId="167" fontId="36" fillId="28" borderId="2" xfId="1" applyNumberFormat="1" applyFont="1" applyFill="1" applyBorder="1" applyAlignment="1">
      <alignment horizontal="center" vertical="center"/>
    </xf>
    <xf numFmtId="4" fontId="36" fillId="28" borderId="2" xfId="1" applyNumberFormat="1" applyFont="1" applyFill="1" applyBorder="1" applyAlignment="1">
      <alignment horizontal="center" vertical="center" wrapText="1"/>
    </xf>
    <xf numFmtId="0" fontId="36" fillId="28" borderId="2" xfId="1" applyFont="1" applyFill="1" applyBorder="1" applyAlignment="1">
      <alignment horizontal="center" vertical="center" wrapText="1"/>
    </xf>
    <xf numFmtId="0" fontId="36" fillId="28" borderId="0" xfId="1" applyFont="1" applyFill="1"/>
    <xf numFmtId="167" fontId="3" fillId="28" borderId="2" xfId="1" applyNumberFormat="1" applyFont="1" applyFill="1" applyBorder="1" applyAlignment="1">
      <alignment horizontal="center" vertical="center" wrapText="1"/>
    </xf>
    <xf numFmtId="4" fontId="36" fillId="29" borderId="2" xfId="1" applyNumberFormat="1" applyFont="1" applyFill="1" applyBorder="1" applyAlignment="1">
      <alignment horizontal="center" vertical="center"/>
    </xf>
    <xf numFmtId="4" fontId="36" fillId="29" borderId="2" xfId="1" applyNumberFormat="1" applyFont="1" applyFill="1" applyBorder="1" applyAlignment="1">
      <alignment horizontal="center" vertical="center" wrapText="1"/>
    </xf>
    <xf numFmtId="167" fontId="36" fillId="29" borderId="2" xfId="1" applyNumberFormat="1" applyFont="1" applyFill="1" applyBorder="1" applyAlignment="1">
      <alignment horizontal="center" vertical="center" wrapText="1"/>
    </xf>
    <xf numFmtId="0" fontId="36" fillId="29" borderId="2" xfId="1" applyFont="1" applyFill="1" applyBorder="1" applyAlignment="1">
      <alignment horizontal="center" vertical="center" wrapText="1"/>
    </xf>
    <xf numFmtId="0" fontId="36" fillId="29" borderId="0" xfId="1" applyFont="1" applyFill="1"/>
    <xf numFmtId="0" fontId="35" fillId="2" borderId="2" xfId="1" applyFont="1" applyFill="1" applyBorder="1" applyAlignment="1">
      <alignment horizontal="center" vertical="center" wrapText="1"/>
    </xf>
    <xf numFmtId="169" fontId="36" fillId="26" borderId="2" xfId="1" applyNumberFormat="1" applyFont="1" applyFill="1" applyBorder="1" applyAlignment="1">
      <alignment horizontal="center" vertical="center"/>
    </xf>
    <xf numFmtId="169" fontId="36" fillId="27" borderId="2" xfId="1" applyNumberFormat="1" applyFont="1" applyFill="1" applyBorder="1" applyAlignment="1">
      <alignment horizontal="center" vertical="center"/>
    </xf>
    <xf numFmtId="169" fontId="36" fillId="28" borderId="2" xfId="1" applyNumberFormat="1" applyFont="1" applyFill="1" applyBorder="1" applyAlignment="1">
      <alignment horizontal="center" vertical="center"/>
    </xf>
    <xf numFmtId="168" fontId="36" fillId="26" borderId="2" xfId="1" applyNumberFormat="1" applyFont="1" applyFill="1" applyBorder="1" applyAlignment="1">
      <alignment horizontal="center" vertical="center"/>
    </xf>
    <xf numFmtId="168" fontId="36" fillId="27" borderId="2" xfId="1" applyNumberFormat="1" applyFont="1" applyFill="1" applyBorder="1" applyAlignment="1">
      <alignment horizontal="center" vertical="center"/>
    </xf>
    <xf numFmtId="168" fontId="36" fillId="28" borderId="2" xfId="1" applyNumberFormat="1" applyFont="1" applyFill="1" applyBorder="1" applyAlignment="1">
      <alignment horizontal="center" vertical="center"/>
    </xf>
    <xf numFmtId="168" fontId="3" fillId="2" borderId="2" xfId="1" applyNumberFormat="1" applyFont="1" applyFill="1" applyBorder="1" applyAlignment="1">
      <alignment horizontal="center" vertical="center"/>
    </xf>
    <xf numFmtId="0" fontId="35" fillId="2" borderId="16" xfId="1" applyFont="1" applyFill="1" applyBorder="1" applyAlignment="1">
      <alignment horizontal="center" vertical="center" wrapText="1"/>
    </xf>
    <xf numFmtId="0" fontId="35" fillId="2" borderId="17" xfId="1" applyFont="1" applyFill="1" applyBorder="1" applyAlignment="1">
      <alignment horizontal="center" vertical="center" wrapText="1"/>
    </xf>
    <xf numFmtId="4" fontId="36" fillId="2" borderId="17" xfId="1" applyNumberFormat="1" applyFont="1" applyFill="1" applyBorder="1" applyAlignment="1">
      <alignment horizontal="center" vertical="center" wrapText="1"/>
    </xf>
    <xf numFmtId="4" fontId="3" fillId="27" borderId="17" xfId="1" applyNumberFormat="1" applyFont="1" applyFill="1" applyBorder="1" applyAlignment="1">
      <alignment horizontal="center" vertical="center"/>
    </xf>
    <xf numFmtId="4" fontId="36" fillId="2" borderId="21" xfId="1" applyNumberFormat="1" applyFont="1" applyFill="1" applyBorder="1" applyAlignment="1">
      <alignment horizontal="center" vertical="center" wrapText="1"/>
    </xf>
    <xf numFmtId="4" fontId="36" fillId="2" borderId="20" xfId="1" applyNumberFormat="1" applyFont="1" applyFill="1" applyBorder="1" applyAlignment="1">
      <alignment horizontal="center" vertical="center"/>
    </xf>
    <xf numFmtId="4" fontId="36" fillId="2" borderId="21" xfId="1" applyNumberFormat="1" applyFont="1" applyFill="1" applyBorder="1" applyAlignment="1">
      <alignment horizontal="center" vertical="center"/>
    </xf>
    <xf numFmtId="4" fontId="36" fillId="26" borderId="20" xfId="1" applyNumberFormat="1" applyFont="1" applyFill="1" applyBorder="1" applyAlignment="1">
      <alignment horizontal="center" vertical="center"/>
    </xf>
    <xf numFmtId="4" fontId="36" fillId="26" borderId="21" xfId="1" applyNumberFormat="1" applyFont="1" applyFill="1" applyBorder="1" applyAlignment="1">
      <alignment horizontal="center" vertical="center"/>
    </xf>
    <xf numFmtId="4" fontId="36" fillId="27" borderId="20" xfId="1" applyNumberFormat="1" applyFont="1" applyFill="1" applyBorder="1" applyAlignment="1">
      <alignment horizontal="center" vertical="center"/>
    </xf>
    <xf numFmtId="4" fontId="36" fillId="27" borderId="21" xfId="1" applyNumberFormat="1" applyFont="1" applyFill="1" applyBorder="1" applyAlignment="1">
      <alignment horizontal="center" vertical="center"/>
    </xf>
    <xf numFmtId="4" fontId="36" fillId="28" borderId="20" xfId="1" applyNumberFormat="1" applyFont="1" applyFill="1" applyBorder="1" applyAlignment="1">
      <alignment horizontal="center" vertical="center"/>
    </xf>
    <xf numFmtId="167" fontId="36" fillId="28" borderId="21" xfId="1" applyNumberFormat="1" applyFont="1" applyFill="1" applyBorder="1" applyAlignment="1">
      <alignment horizontal="center" vertical="center"/>
    </xf>
    <xf numFmtId="167" fontId="3" fillId="28" borderId="21" xfId="1" applyNumberFormat="1" applyFont="1" applyFill="1" applyBorder="1" applyAlignment="1">
      <alignment horizontal="center" vertical="center"/>
    </xf>
    <xf numFmtId="4" fontId="3" fillId="2" borderId="20" xfId="1" applyNumberFormat="1" applyFont="1" applyFill="1" applyBorder="1" applyAlignment="1">
      <alignment horizontal="center" vertical="center"/>
    </xf>
    <xf numFmtId="167" fontId="3" fillId="2" borderId="21" xfId="1" applyNumberFormat="1" applyFont="1" applyFill="1" applyBorder="1" applyAlignment="1">
      <alignment horizontal="center" vertical="center"/>
    </xf>
    <xf numFmtId="4" fontId="3" fillId="28" borderId="20" xfId="1" applyNumberFormat="1" applyFont="1" applyFill="1" applyBorder="1" applyAlignment="1">
      <alignment horizontal="center" vertical="center"/>
    </xf>
    <xf numFmtId="4" fontId="3" fillId="28" borderId="21" xfId="1" applyNumberFormat="1" applyFont="1" applyFill="1" applyBorder="1" applyAlignment="1">
      <alignment horizontal="center" vertical="center"/>
    </xf>
    <xf numFmtId="4" fontId="36" fillId="29" borderId="20" xfId="1" applyNumberFormat="1" applyFont="1" applyFill="1" applyBorder="1" applyAlignment="1">
      <alignment horizontal="center" vertical="center"/>
    </xf>
    <xf numFmtId="4" fontId="36" fillId="29" borderId="21" xfId="1" applyNumberFormat="1" applyFont="1" applyFill="1" applyBorder="1" applyAlignment="1">
      <alignment horizontal="center" vertical="center"/>
    </xf>
    <xf numFmtId="4" fontId="3" fillId="27" borderId="20" xfId="1" applyNumberFormat="1" applyFont="1" applyFill="1" applyBorder="1" applyAlignment="1">
      <alignment horizontal="center" vertical="center"/>
    </xf>
    <xf numFmtId="4" fontId="3" fillId="27" borderId="21" xfId="1" applyNumberFormat="1" applyFont="1" applyFill="1" applyBorder="1" applyAlignment="1">
      <alignment horizontal="center" vertical="center"/>
    </xf>
    <xf numFmtId="4" fontId="3" fillId="26" borderId="20" xfId="1" applyNumberFormat="1" applyFont="1" applyFill="1" applyBorder="1" applyAlignment="1">
      <alignment horizontal="center" vertical="center"/>
    </xf>
    <xf numFmtId="167" fontId="3" fillId="26" borderId="21" xfId="1" applyNumberFormat="1" applyFont="1" applyFill="1" applyBorder="1" applyAlignment="1">
      <alignment horizontal="center" vertical="center"/>
    </xf>
    <xf numFmtId="167" fontId="36" fillId="26" borderId="21" xfId="1" applyNumberFormat="1" applyFont="1" applyFill="1" applyBorder="1" applyAlignment="1">
      <alignment horizontal="center" vertical="center"/>
    </xf>
    <xf numFmtId="4" fontId="36" fillId="25" borderId="17" xfId="1" applyNumberFormat="1" applyFont="1" applyFill="1" applyBorder="1" applyAlignment="1">
      <alignment horizontal="center" vertical="center" wrapText="1"/>
    </xf>
    <xf numFmtId="4" fontId="36" fillId="26" borderId="17" xfId="1" applyNumberFormat="1" applyFont="1" applyFill="1" applyBorder="1" applyAlignment="1">
      <alignment horizontal="center" vertical="center" wrapText="1"/>
    </xf>
    <xf numFmtId="4" fontId="36" fillId="27" borderId="17" xfId="1" applyNumberFormat="1" applyFont="1" applyFill="1" applyBorder="1" applyAlignment="1">
      <alignment horizontal="center" vertical="center" wrapText="1"/>
    </xf>
    <xf numFmtId="4" fontId="36" fillId="28" borderId="17" xfId="1" applyNumberFormat="1" applyFont="1" applyFill="1" applyBorder="1" applyAlignment="1">
      <alignment horizontal="center" vertical="center" wrapText="1"/>
    </xf>
    <xf numFmtId="4" fontId="3" fillId="28" borderId="17" xfId="1" applyNumberFormat="1" applyFont="1" applyFill="1" applyBorder="1" applyAlignment="1">
      <alignment horizontal="center" vertical="center" wrapText="1"/>
    </xf>
    <xf numFmtId="4" fontId="3" fillId="2" borderId="17" xfId="1" applyNumberFormat="1" applyFont="1" applyFill="1" applyBorder="1" applyAlignment="1">
      <alignment horizontal="center" vertical="center" wrapText="1"/>
    </xf>
    <xf numFmtId="4" fontId="36" fillId="29" borderId="17" xfId="1" applyNumberFormat="1" applyFont="1" applyFill="1" applyBorder="1" applyAlignment="1">
      <alignment horizontal="center" vertical="center" wrapText="1"/>
    </xf>
    <xf numFmtId="4" fontId="3" fillId="27" borderId="17" xfId="1" applyNumberFormat="1" applyFont="1" applyFill="1" applyBorder="1" applyAlignment="1">
      <alignment horizontal="center" vertical="center" wrapText="1"/>
    </xf>
    <xf numFmtId="4" fontId="3" fillId="26" borderId="17" xfId="1" applyNumberFormat="1" applyFont="1" applyFill="1" applyBorder="1" applyAlignment="1">
      <alignment horizontal="center" vertical="center" wrapText="1"/>
    </xf>
    <xf numFmtId="167" fontId="36" fillId="2" borderId="21" xfId="1" applyNumberFormat="1" applyFont="1" applyFill="1" applyBorder="1" applyAlignment="1">
      <alignment horizontal="center" vertical="center" wrapText="1"/>
    </xf>
    <xf numFmtId="167" fontId="36" fillId="2" borderId="21" xfId="1" applyNumberFormat="1" applyFont="1" applyFill="1" applyBorder="1" applyAlignment="1">
      <alignment horizontal="center" vertical="center"/>
    </xf>
    <xf numFmtId="169" fontId="36" fillId="26" borderId="20" xfId="1" applyNumberFormat="1" applyFont="1" applyFill="1" applyBorder="1" applyAlignment="1">
      <alignment horizontal="center" vertical="center"/>
    </xf>
    <xf numFmtId="169" fontId="36" fillId="27" borderId="20" xfId="1" applyNumberFormat="1" applyFont="1" applyFill="1" applyBorder="1" applyAlignment="1">
      <alignment horizontal="center" vertical="center"/>
    </xf>
    <xf numFmtId="169" fontId="36" fillId="28" borderId="20" xfId="1" applyNumberFormat="1" applyFont="1" applyFill="1" applyBorder="1" applyAlignment="1">
      <alignment horizontal="center" vertical="center"/>
    </xf>
    <xf numFmtId="167" fontId="3" fillId="2" borderId="20" xfId="1" applyNumberFormat="1" applyFont="1" applyFill="1" applyBorder="1" applyAlignment="1">
      <alignment horizontal="center" vertical="center"/>
    </xf>
    <xf numFmtId="168" fontId="36" fillId="29" borderId="20" xfId="1" applyNumberFormat="1" applyFont="1" applyFill="1" applyBorder="1" applyAlignment="1">
      <alignment horizontal="center" vertical="center"/>
    </xf>
    <xf numFmtId="168" fontId="3" fillId="2" borderId="20" xfId="1" applyNumberFormat="1" applyFont="1" applyFill="1" applyBorder="1" applyAlignment="1">
      <alignment horizontal="center" vertical="center"/>
    </xf>
    <xf numFmtId="167" fontId="3" fillId="26" borderId="20" xfId="1" applyNumberFormat="1" applyFont="1" applyFill="1" applyBorder="1" applyAlignment="1">
      <alignment horizontal="center" vertical="center"/>
    </xf>
    <xf numFmtId="0" fontId="35" fillId="2" borderId="18" xfId="1" applyFont="1" applyFill="1" applyBorder="1" applyAlignment="1">
      <alignment horizontal="center" vertical="center" wrapText="1"/>
    </xf>
    <xf numFmtId="0" fontId="35" fillId="2" borderId="19" xfId="1" applyFont="1" applyFill="1" applyBorder="1" applyAlignment="1">
      <alignment horizontal="center" vertical="center" wrapText="1"/>
    </xf>
    <xf numFmtId="4" fontId="36" fillId="25" borderId="33" xfId="1" applyNumberFormat="1" applyFont="1" applyFill="1" applyBorder="1" applyAlignment="1">
      <alignment horizontal="center" vertical="center"/>
    </xf>
    <xf numFmtId="4" fontId="36" fillId="25" borderId="17" xfId="1" applyNumberFormat="1" applyFont="1" applyFill="1" applyBorder="1" applyAlignment="1">
      <alignment horizontal="center" vertical="center"/>
    </xf>
    <xf numFmtId="4" fontId="36" fillId="28" borderId="21" xfId="1" applyNumberFormat="1" applyFont="1" applyFill="1" applyBorder="1" applyAlignment="1">
      <alignment horizontal="center" vertical="center"/>
    </xf>
    <xf numFmtId="167" fontId="36" fillId="28" borderId="2" xfId="1" applyNumberFormat="1" applyFont="1" applyFill="1" applyBorder="1" applyAlignment="1">
      <alignment horizontal="center" vertical="center" wrapText="1"/>
    </xf>
    <xf numFmtId="168" fontId="3" fillId="28" borderId="2" xfId="1" applyNumberFormat="1" applyFont="1" applyFill="1" applyBorder="1" applyAlignment="1">
      <alignment horizontal="center" vertical="center"/>
    </xf>
    <xf numFmtId="170" fontId="3" fillId="28" borderId="20" xfId="1" applyNumberFormat="1" applyFont="1" applyFill="1" applyBorder="1" applyAlignment="1">
      <alignment horizontal="center" vertical="center"/>
    </xf>
    <xf numFmtId="170" fontId="3" fillId="28" borderId="2" xfId="1" applyNumberFormat="1" applyFont="1" applyFill="1" applyBorder="1" applyAlignment="1">
      <alignment horizontal="center" vertical="center"/>
    </xf>
    <xf numFmtId="170" fontId="3" fillId="2" borderId="20" xfId="1" applyNumberFormat="1" applyFont="1" applyFill="1" applyBorder="1" applyAlignment="1">
      <alignment horizontal="center" vertical="center"/>
    </xf>
    <xf numFmtId="170" fontId="3" fillId="2" borderId="2" xfId="1" applyNumberFormat="1" applyFont="1" applyFill="1" applyBorder="1" applyAlignment="1">
      <alignment horizontal="center" vertical="center"/>
    </xf>
    <xf numFmtId="168" fontId="36" fillId="2" borderId="2" xfId="1" applyNumberFormat="1" applyFont="1" applyFill="1" applyBorder="1" applyAlignment="1">
      <alignment horizontal="center" vertical="center" wrapText="1"/>
    </xf>
    <xf numFmtId="168" fontId="36" fillId="2" borderId="20" xfId="1" applyNumberFormat="1" applyFont="1" applyFill="1" applyBorder="1" applyAlignment="1">
      <alignment horizontal="center" vertical="center" wrapText="1"/>
    </xf>
    <xf numFmtId="168" fontId="36" fillId="2" borderId="2" xfId="1" applyNumberFormat="1" applyFont="1" applyFill="1" applyBorder="1" applyAlignment="1">
      <alignment horizontal="center" vertical="center"/>
    </xf>
    <xf numFmtId="168" fontId="36" fillId="2" borderId="20" xfId="1" applyNumberFormat="1" applyFont="1" applyFill="1" applyBorder="1" applyAlignment="1">
      <alignment horizontal="center" vertical="center"/>
    </xf>
    <xf numFmtId="169" fontId="3" fillId="28" borderId="2" xfId="1" applyNumberFormat="1" applyFont="1" applyFill="1" applyBorder="1" applyAlignment="1">
      <alignment horizontal="center" vertical="center"/>
    </xf>
    <xf numFmtId="169" fontId="3" fillId="28" borderId="20" xfId="1" applyNumberFormat="1" applyFont="1" applyFill="1" applyBorder="1" applyAlignment="1">
      <alignment horizontal="center" vertical="center"/>
    </xf>
    <xf numFmtId="0" fontId="4" fillId="2" borderId="0" xfId="42" applyFont="1" applyFill="1" applyBorder="1" applyAlignment="1">
      <alignment vertical="center"/>
    </xf>
    <xf numFmtId="0" fontId="4" fillId="2" borderId="0" xfId="1" applyFont="1" applyFill="1"/>
    <xf numFmtId="0" fontId="4" fillId="2" borderId="0" xfId="1" applyFont="1" applyFill="1" applyAlignment="1">
      <alignment horizontal="left"/>
    </xf>
    <xf numFmtId="0" fontId="35" fillId="2" borderId="21" xfId="1" applyFont="1" applyFill="1" applyBorder="1" applyAlignment="1">
      <alignment horizontal="center" vertical="center" wrapText="1"/>
    </xf>
    <xf numFmtId="49" fontId="32" fillId="0" borderId="20" xfId="2" applyNumberFormat="1" applyFont="1" applyFill="1" applyBorder="1" applyAlignment="1">
      <alignment horizontal="center" vertical="center"/>
    </xf>
    <xf numFmtId="0" fontId="36" fillId="2" borderId="21" xfId="1" applyFont="1" applyFill="1" applyBorder="1" applyAlignment="1">
      <alignment horizontal="center" vertical="center" wrapText="1"/>
    </xf>
    <xf numFmtId="49" fontId="32" fillId="25" borderId="20" xfId="2" applyNumberFormat="1" applyFont="1" applyFill="1" applyBorder="1" applyAlignment="1">
      <alignment horizontal="center" vertical="center"/>
    </xf>
    <xf numFmtId="49" fontId="32" fillId="26" borderId="20" xfId="2" applyNumberFormat="1" applyFont="1" applyFill="1" applyBorder="1" applyAlignment="1">
      <alignment horizontal="center" vertical="center"/>
    </xf>
    <xf numFmtId="49" fontId="32" fillId="27" borderId="20" xfId="2" applyNumberFormat="1" applyFont="1" applyFill="1" applyBorder="1" applyAlignment="1">
      <alignment horizontal="center" vertical="center"/>
    </xf>
    <xf numFmtId="49" fontId="32" fillId="28" borderId="20" xfId="2" applyNumberFormat="1" applyFont="1" applyFill="1" applyBorder="1" applyAlignment="1">
      <alignment horizontal="center" vertical="center"/>
    </xf>
    <xf numFmtId="169" fontId="3" fillId="2" borderId="2" xfId="1" applyNumberFormat="1" applyFont="1" applyFill="1" applyBorder="1" applyAlignment="1">
      <alignment horizontal="center" vertical="center"/>
    </xf>
    <xf numFmtId="4" fontId="36" fillId="2" borderId="33" xfId="1" applyNumberFormat="1" applyFont="1" applyFill="1" applyBorder="1" applyAlignment="1">
      <alignment horizontal="center" vertical="center"/>
    </xf>
    <xf numFmtId="4" fontId="36" fillId="2" borderId="17" xfId="1" applyNumberFormat="1" applyFont="1" applyFill="1" applyBorder="1" applyAlignment="1">
      <alignment horizontal="center" vertical="center"/>
    </xf>
    <xf numFmtId="49" fontId="34" fillId="2" borderId="2" xfId="2" applyNumberFormat="1" applyFont="1" applyFill="1" applyBorder="1" applyAlignment="1">
      <alignment horizontal="center" vertical="center"/>
    </xf>
    <xf numFmtId="49" fontId="32" fillId="28" borderId="2" xfId="2" applyNumberFormat="1" applyFont="1" applyFill="1" applyBorder="1" applyAlignment="1">
      <alignment horizontal="center" vertical="center"/>
    </xf>
    <xf numFmtId="49" fontId="32" fillId="29" borderId="2" xfId="2" applyNumberFormat="1" applyFont="1" applyFill="1" applyBorder="1" applyAlignment="1">
      <alignment horizontal="center" vertical="center"/>
    </xf>
    <xf numFmtId="0" fontId="32" fillId="29" borderId="2" xfId="2" applyNumberFormat="1" applyFont="1" applyFill="1" applyBorder="1" applyAlignment="1">
      <alignment horizontal="center" vertical="center"/>
    </xf>
    <xf numFmtId="0" fontId="35" fillId="2" borderId="2" xfId="580" applyFont="1" applyFill="1" applyBorder="1" applyAlignment="1">
      <alignment horizontal="left" vertical="center" wrapText="1"/>
    </xf>
    <xf numFmtId="49" fontId="32" fillId="27" borderId="2" xfId="2" applyNumberFormat="1" applyFont="1" applyFill="1" applyBorder="1" applyAlignment="1">
      <alignment horizontal="center" vertical="center"/>
    </xf>
    <xf numFmtId="0" fontId="35" fillId="0" borderId="2" xfId="580" applyFont="1" applyFill="1" applyBorder="1" applyAlignment="1">
      <alignment horizontal="left" vertical="center" wrapText="1" indent="1"/>
    </xf>
    <xf numFmtId="49" fontId="32" fillId="0" borderId="2" xfId="2" applyNumberFormat="1" applyFont="1" applyFill="1" applyBorder="1" applyAlignment="1">
      <alignment horizontal="center" vertical="center"/>
    </xf>
    <xf numFmtId="49" fontId="32" fillId="2" borderId="2" xfId="2" applyNumberFormat="1" applyFont="1" applyFill="1" applyBorder="1" applyAlignment="1">
      <alignment horizontal="center" vertical="center"/>
    </xf>
    <xf numFmtId="49" fontId="32" fillId="30" borderId="2" xfId="2" applyNumberFormat="1" applyFont="1" applyFill="1" applyBorder="1" applyAlignment="1">
      <alignment horizontal="center" vertical="center"/>
    </xf>
    <xf numFmtId="49" fontId="33" fillId="30" borderId="2" xfId="0" applyNumberFormat="1" applyFont="1" applyFill="1" applyBorder="1" applyAlignment="1">
      <alignment horizontal="left" vertical="center" wrapText="1"/>
    </xf>
    <xf numFmtId="49" fontId="32" fillId="26" borderId="2" xfId="2" applyNumberFormat="1" applyFont="1" applyFill="1" applyBorder="1" applyAlignment="1">
      <alignment horizontal="center" vertical="center"/>
    </xf>
    <xf numFmtId="0" fontId="32" fillId="26" borderId="2" xfId="2" applyNumberFormat="1" applyFont="1" applyFill="1" applyBorder="1" applyAlignment="1">
      <alignment horizontal="center" vertical="center"/>
    </xf>
    <xf numFmtId="0" fontId="36" fillId="2" borderId="21" xfId="1" applyFont="1" applyFill="1" applyBorder="1" applyAlignment="1">
      <alignment horizontal="center" vertical="center"/>
    </xf>
    <xf numFmtId="0" fontId="36" fillId="25" borderId="21" xfId="1" applyFont="1" applyFill="1" applyBorder="1" applyAlignment="1">
      <alignment horizontal="center" vertical="center"/>
    </xf>
    <xf numFmtId="0" fontId="36" fillId="26" borderId="21" xfId="1" applyFont="1" applyFill="1" applyBorder="1" applyAlignment="1">
      <alignment horizontal="center" vertical="center"/>
    </xf>
    <xf numFmtId="0" fontId="36" fillId="27" borderId="21" xfId="1" applyFont="1" applyFill="1" applyBorder="1" applyAlignment="1">
      <alignment horizontal="center" vertical="center"/>
    </xf>
    <xf numFmtId="0" fontId="36" fillId="28" borderId="21" xfId="1" applyFont="1" applyFill="1" applyBorder="1" applyAlignment="1">
      <alignment horizontal="center" vertical="center"/>
    </xf>
    <xf numFmtId="0" fontId="3" fillId="28" borderId="21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/>
    </xf>
    <xf numFmtId="0" fontId="3" fillId="27" borderId="21" xfId="1" applyFont="1" applyFill="1" applyBorder="1" applyAlignment="1">
      <alignment horizontal="center" vertical="center"/>
    </xf>
    <xf numFmtId="0" fontId="36" fillId="29" borderId="21" xfId="1" applyFont="1" applyFill="1" applyBorder="1" applyAlignment="1">
      <alignment horizontal="center" vertical="center"/>
    </xf>
    <xf numFmtId="0" fontId="37" fillId="2" borderId="21" xfId="1" applyFont="1" applyFill="1" applyBorder="1" applyAlignment="1">
      <alignment horizontal="center" vertical="center" wrapText="1"/>
    </xf>
    <xf numFmtId="0" fontId="3" fillId="26" borderId="21" xfId="1" applyFont="1" applyFill="1" applyBorder="1" applyAlignment="1">
      <alignment horizontal="center" vertical="center"/>
    </xf>
    <xf numFmtId="49" fontId="5" fillId="25" borderId="2" xfId="0" applyNumberFormat="1" applyFont="1" applyFill="1" applyBorder="1" applyAlignment="1">
      <alignment horizontal="left" vertical="center" wrapText="1"/>
    </xf>
    <xf numFmtId="49" fontId="32" fillId="25" borderId="2" xfId="2" applyNumberFormat="1" applyFont="1" applyFill="1" applyBorder="1" applyAlignment="1">
      <alignment horizontal="center" vertical="center"/>
    </xf>
    <xf numFmtId="49" fontId="32" fillId="2" borderId="20" xfId="2" applyNumberFormat="1" applyFont="1" applyFill="1" applyBorder="1" applyAlignment="1">
      <alignment horizontal="center" vertical="center"/>
    </xf>
    <xf numFmtId="49" fontId="35" fillId="0" borderId="2" xfId="0" applyNumberFormat="1" applyFont="1" applyBorder="1" applyAlignment="1">
      <alignment horizontal="left" vertical="center" wrapText="1"/>
    </xf>
    <xf numFmtId="0" fontId="33" fillId="28" borderId="2" xfId="0" applyNumberFormat="1" applyFont="1" applyFill="1" applyBorder="1" applyAlignment="1">
      <alignment horizontal="left" vertical="center" wrapText="1"/>
    </xf>
    <xf numFmtId="0" fontId="32" fillId="28" borderId="2" xfId="2" applyNumberFormat="1" applyFont="1" applyFill="1" applyBorder="1" applyAlignment="1">
      <alignment horizontal="center" vertical="center"/>
    </xf>
    <xf numFmtId="0" fontId="35" fillId="2" borderId="2" xfId="0" applyNumberFormat="1" applyFont="1" applyFill="1" applyBorder="1" applyAlignment="1">
      <alignment horizontal="right" vertical="center" wrapText="1"/>
    </xf>
    <xf numFmtId="49" fontId="33" fillId="2" borderId="40" xfId="0" applyNumberFormat="1" applyFont="1" applyFill="1" applyBorder="1" applyAlignment="1">
      <alignment horizontal="left" vertical="center" wrapText="1"/>
    </xf>
    <xf numFmtId="0" fontId="32" fillId="2" borderId="3" xfId="2" applyNumberFormat="1" applyFont="1" applyFill="1" applyBorder="1" applyAlignment="1">
      <alignment horizontal="center" vertical="center"/>
    </xf>
    <xf numFmtId="49" fontId="39" fillId="26" borderId="2" xfId="0" applyNumberFormat="1" applyFont="1" applyFill="1" applyBorder="1" applyAlignment="1">
      <alignment horizontal="left" vertical="center" wrapText="1"/>
    </xf>
    <xf numFmtId="0" fontId="40" fillId="26" borderId="2" xfId="2" applyNumberFormat="1" applyFont="1" applyFill="1" applyBorder="1" applyAlignment="1">
      <alignment horizontal="center" vertical="center"/>
    </xf>
    <xf numFmtId="2" fontId="36" fillId="26" borderId="2" xfId="1" applyNumberFormat="1" applyFont="1" applyFill="1" applyBorder="1" applyAlignment="1">
      <alignment horizontal="center" vertical="center"/>
    </xf>
    <xf numFmtId="2" fontId="36" fillId="2" borderId="2" xfId="1" applyNumberFormat="1" applyFont="1" applyFill="1" applyBorder="1" applyAlignment="1">
      <alignment horizontal="center" vertical="center"/>
    </xf>
    <xf numFmtId="168" fontId="38" fillId="2" borderId="17" xfId="42" applyNumberFormat="1" applyFont="1" applyFill="1" applyBorder="1" applyAlignment="1">
      <alignment horizontal="center" vertical="center"/>
    </xf>
    <xf numFmtId="168" fontId="38" fillId="26" borderId="17" xfId="42" applyNumberFormat="1" applyFont="1" applyFill="1" applyBorder="1" applyAlignment="1">
      <alignment horizontal="center" vertical="center"/>
    </xf>
    <xf numFmtId="4" fontId="36" fillId="26" borderId="33" xfId="1" applyNumberFormat="1" applyFont="1" applyFill="1" applyBorder="1" applyAlignment="1">
      <alignment horizontal="center" vertical="center"/>
    </xf>
    <xf numFmtId="4" fontId="36" fillId="26" borderId="17" xfId="1" applyNumberFormat="1" applyFont="1" applyFill="1" applyBorder="1" applyAlignment="1">
      <alignment horizontal="center" vertical="center"/>
    </xf>
    <xf numFmtId="168" fontId="36" fillId="27" borderId="20" xfId="1" applyNumberFormat="1" applyFont="1" applyFill="1" applyBorder="1" applyAlignment="1">
      <alignment horizontal="center" vertical="center"/>
    </xf>
    <xf numFmtId="1" fontId="3" fillId="28" borderId="2" xfId="1" applyNumberFormat="1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vertical="center" wrapText="1"/>
    </xf>
    <xf numFmtId="168" fontId="36" fillId="26" borderId="20" xfId="1" applyNumberFormat="1" applyFont="1" applyFill="1" applyBorder="1" applyAlignment="1">
      <alignment horizontal="center" vertical="center"/>
    </xf>
    <xf numFmtId="168" fontId="36" fillId="26" borderId="21" xfId="1" applyNumberFormat="1" applyFont="1" applyFill="1" applyBorder="1" applyAlignment="1">
      <alignment horizontal="center" vertical="center"/>
    </xf>
    <xf numFmtId="0" fontId="41" fillId="2" borderId="0" xfId="43" applyFont="1" applyFill="1" applyAlignment="1">
      <alignment horizontal="center" vertical="center" wrapText="1"/>
    </xf>
    <xf numFmtId="0" fontId="41" fillId="2" borderId="0" xfId="43" applyFont="1" applyFill="1" applyAlignment="1">
      <alignment horizontal="left" vertical="center"/>
    </xf>
    <xf numFmtId="0" fontId="41" fillId="0" borderId="0" xfId="1" applyFont="1" applyAlignment="1">
      <alignment vertical="center"/>
    </xf>
    <xf numFmtId="0" fontId="41" fillId="2" borderId="0" xfId="42" applyFont="1" applyFill="1" applyBorder="1" applyAlignment="1">
      <alignment horizontal="right" vertical="center"/>
    </xf>
    <xf numFmtId="0" fontId="41" fillId="2" borderId="0" xfId="1" applyFont="1" applyFill="1" applyAlignment="1">
      <alignment vertical="center"/>
    </xf>
    <xf numFmtId="0" fontId="41" fillId="2" borderId="0" xfId="1" applyFont="1" applyFill="1" applyAlignment="1">
      <alignment horizontal="left" vertical="center"/>
    </xf>
    <xf numFmtId="0" fontId="3" fillId="0" borderId="0" xfId="1" applyFont="1" applyAlignment="1">
      <alignment vertical="center"/>
    </xf>
    <xf numFmtId="0" fontId="3" fillId="2" borderId="0" xfId="1" applyFont="1" applyFill="1" applyAlignment="1">
      <alignment vertical="center"/>
    </xf>
    <xf numFmtId="0" fontId="41" fillId="2" borderId="0" xfId="43" applyFont="1" applyFill="1" applyAlignment="1">
      <alignment horizontal="right" vertical="center" wrapText="1"/>
    </xf>
    <xf numFmtId="0" fontId="41" fillId="2" borderId="0" xfId="42" applyFont="1" applyFill="1" applyBorder="1" applyAlignment="1">
      <alignment horizontal="left" vertical="center" wrapText="1"/>
    </xf>
    <xf numFmtId="0" fontId="37" fillId="28" borderId="21" xfId="1" applyFont="1" applyFill="1" applyBorder="1" applyAlignment="1">
      <alignment horizontal="center" vertical="center"/>
    </xf>
    <xf numFmtId="168" fontId="36" fillId="26" borderId="33" xfId="1" applyNumberFormat="1" applyFont="1" applyFill="1" applyBorder="1" applyAlignment="1">
      <alignment horizontal="center" vertical="center"/>
    </xf>
    <xf numFmtId="168" fontId="36" fillId="26" borderId="17" xfId="1" applyNumberFormat="1" applyFont="1" applyFill="1" applyBorder="1" applyAlignment="1">
      <alignment horizontal="center" vertical="center"/>
    </xf>
    <xf numFmtId="168" fontId="3" fillId="2" borderId="21" xfId="1" applyNumberFormat="1" applyFont="1" applyFill="1" applyBorder="1" applyAlignment="1">
      <alignment horizontal="center" vertical="center"/>
    </xf>
    <xf numFmtId="0" fontId="42" fillId="2" borderId="21" xfId="1" applyFont="1" applyFill="1" applyBorder="1" applyAlignment="1">
      <alignment horizontal="center" vertical="center" wrapText="1"/>
    </xf>
    <xf numFmtId="49" fontId="34" fillId="26" borderId="2" xfId="2" applyNumberFormat="1" applyFont="1" applyFill="1" applyBorder="1" applyAlignment="1">
      <alignment horizontal="center" vertical="center"/>
    </xf>
    <xf numFmtId="49" fontId="35" fillId="26" borderId="2" xfId="0" applyNumberFormat="1" applyFont="1" applyFill="1" applyBorder="1" applyAlignment="1">
      <alignment horizontal="left" vertical="center" wrapText="1"/>
    </xf>
    <xf numFmtId="0" fontId="35" fillId="2" borderId="2" xfId="1" applyFont="1" applyFill="1" applyBorder="1" applyAlignment="1">
      <alignment horizontal="center" vertical="center" wrapText="1"/>
    </xf>
    <xf numFmtId="0" fontId="35" fillId="2" borderId="27" xfId="1" applyFont="1" applyFill="1" applyBorder="1" applyAlignment="1">
      <alignment horizontal="center" vertical="center" wrapText="1"/>
    </xf>
    <xf numFmtId="0" fontId="35" fillId="2" borderId="30" xfId="1" applyFont="1" applyFill="1" applyBorder="1" applyAlignment="1">
      <alignment horizontal="center" vertical="center" wrapText="1"/>
    </xf>
    <xf numFmtId="0" fontId="35" fillId="2" borderId="28" xfId="1" applyFont="1" applyFill="1" applyBorder="1" applyAlignment="1">
      <alignment horizontal="center" vertical="center" wrapText="1"/>
    </xf>
    <xf numFmtId="0" fontId="35" fillId="2" borderId="31" xfId="1" applyFont="1" applyFill="1" applyBorder="1" applyAlignment="1">
      <alignment horizontal="center" vertical="center" wrapText="1"/>
    </xf>
    <xf numFmtId="0" fontId="35" fillId="2" borderId="28" xfId="3" applyFont="1" applyFill="1" applyBorder="1" applyAlignment="1">
      <alignment horizontal="center" vertical="center" wrapText="1"/>
    </xf>
    <xf numFmtId="0" fontId="35" fillId="2" borderId="31" xfId="3" applyFont="1" applyFill="1" applyBorder="1" applyAlignment="1">
      <alignment horizontal="center" vertical="center" wrapText="1"/>
    </xf>
    <xf numFmtId="0" fontId="35" fillId="2" borderId="29" xfId="1" applyFont="1" applyFill="1" applyBorder="1" applyAlignment="1">
      <alignment horizontal="center" vertical="center" wrapText="1"/>
    </xf>
    <xf numFmtId="0" fontId="35" fillId="2" borderId="32" xfId="1" applyFont="1" applyFill="1" applyBorder="1" applyAlignment="1">
      <alignment horizontal="center" vertical="center" wrapText="1"/>
    </xf>
    <xf numFmtId="0" fontId="35" fillId="2" borderId="24" xfId="1" applyFont="1" applyFill="1" applyBorder="1" applyAlignment="1">
      <alignment horizontal="center" vertical="center" wrapText="1"/>
    </xf>
    <xf numFmtId="0" fontId="35" fillId="2" borderId="25" xfId="1" applyFont="1" applyFill="1" applyBorder="1" applyAlignment="1">
      <alignment horizontal="center" vertical="center" wrapText="1"/>
    </xf>
    <xf numFmtId="0" fontId="35" fillId="2" borderId="26" xfId="1" applyFont="1" applyFill="1" applyBorder="1" applyAlignment="1">
      <alignment horizontal="center" vertical="center" wrapText="1"/>
    </xf>
    <xf numFmtId="0" fontId="35" fillId="2" borderId="17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5" fillId="2" borderId="34" xfId="1" applyFont="1" applyFill="1" applyBorder="1" applyAlignment="1">
      <alignment horizontal="center" vertical="center" wrapText="1"/>
    </xf>
    <xf numFmtId="0" fontId="35" fillId="2" borderId="20" xfId="1" applyFont="1" applyFill="1" applyBorder="1" applyAlignment="1">
      <alignment horizontal="center" vertical="center" wrapText="1"/>
    </xf>
    <xf numFmtId="0" fontId="35" fillId="2" borderId="22" xfId="1" applyFont="1" applyFill="1" applyBorder="1" applyAlignment="1">
      <alignment horizontal="center" vertical="center" wrapText="1"/>
    </xf>
    <xf numFmtId="0" fontId="35" fillId="2" borderId="35" xfId="1" applyFont="1" applyFill="1" applyBorder="1" applyAlignment="1">
      <alignment horizontal="center" vertical="center" wrapText="1"/>
    </xf>
    <xf numFmtId="0" fontId="35" fillId="2" borderId="23" xfId="1" applyFont="1" applyFill="1" applyBorder="1" applyAlignment="1">
      <alignment horizontal="center" vertical="center" wrapText="1"/>
    </xf>
    <xf numFmtId="0" fontId="35" fillId="2" borderId="4" xfId="1" applyFont="1" applyFill="1" applyBorder="1" applyAlignment="1">
      <alignment horizontal="center" vertical="center" wrapText="1"/>
    </xf>
    <xf numFmtId="0" fontId="35" fillId="2" borderId="15" xfId="1" applyFont="1" applyFill="1" applyBorder="1" applyAlignment="1">
      <alignment horizontal="center" vertical="center" wrapText="1"/>
    </xf>
    <xf numFmtId="0" fontId="35" fillId="2" borderId="39" xfId="1" applyFont="1" applyFill="1" applyBorder="1" applyAlignment="1">
      <alignment horizontal="center" vertical="center" wrapText="1"/>
    </xf>
    <xf numFmtId="0" fontId="35" fillId="2" borderId="36" xfId="1" applyFont="1" applyFill="1" applyBorder="1" applyAlignment="1">
      <alignment horizontal="center" vertical="center" wrapText="1"/>
    </xf>
    <xf numFmtId="0" fontId="35" fillId="2" borderId="37" xfId="1" applyFont="1" applyFill="1" applyBorder="1" applyAlignment="1">
      <alignment horizontal="center" vertical="center" wrapText="1"/>
    </xf>
    <xf numFmtId="0" fontId="35" fillId="2" borderId="21" xfId="1" applyFont="1" applyFill="1" applyBorder="1" applyAlignment="1">
      <alignment horizontal="center" vertical="center" wrapText="1"/>
    </xf>
    <xf numFmtId="0" fontId="35" fillId="2" borderId="3" xfId="1" applyFont="1" applyFill="1" applyBorder="1" applyAlignment="1">
      <alignment horizontal="center" vertical="center" wrapText="1"/>
    </xf>
    <xf numFmtId="0" fontId="35" fillId="2" borderId="38" xfId="1" applyFont="1" applyFill="1" applyBorder="1" applyAlignment="1">
      <alignment horizontal="center" vertical="center" wrapText="1"/>
    </xf>
    <xf numFmtId="0" fontId="35" fillId="2" borderId="2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2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168" fontId="36" fillId="2" borderId="21" xfId="1" applyNumberFormat="1" applyFont="1" applyFill="1" applyBorder="1" applyAlignment="1">
      <alignment horizontal="center" vertical="center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10" xfId="50"/>
    <cellStyle name="Обычный 6 11" xfId="51"/>
    <cellStyle name="Обычный 6 2" xfId="52"/>
    <cellStyle name="Обычный 6 2 10" xfId="53"/>
    <cellStyle name="Обычный 6 2 11" xfId="54"/>
    <cellStyle name="Обычный 6 2 12" xfId="55"/>
    <cellStyle name="Обычный 6 2 2" xfId="56"/>
    <cellStyle name="Обычный 6 2 2 10" xfId="57"/>
    <cellStyle name="Обычный 6 2 2 11" xfId="58"/>
    <cellStyle name="Обычный 6 2 2 2" xfId="59"/>
    <cellStyle name="Обычный 6 2 2 2 2" xfId="60"/>
    <cellStyle name="Обычный 6 2 2 2 2 2" xfId="61"/>
    <cellStyle name="Обычный 6 2 2 2 2 2 2" xfId="62"/>
    <cellStyle name="Обычный 6 2 2 2 2 2 2 2" xfId="63"/>
    <cellStyle name="Обычный 6 2 2 2 2 2 2 3" xfId="64"/>
    <cellStyle name="Обычный 6 2 2 2 2 2 3" xfId="65"/>
    <cellStyle name="Обычный 6 2 2 2 2 2 3 2" xfId="66"/>
    <cellStyle name="Обычный 6 2 2 2 2 2 3 3" xfId="67"/>
    <cellStyle name="Обычный 6 2 2 2 2 2 4" xfId="68"/>
    <cellStyle name="Обычный 6 2 2 2 2 2 5" xfId="69"/>
    <cellStyle name="Обычный 6 2 2 2 2 3" xfId="70"/>
    <cellStyle name="Обычный 6 2 2 2 2 3 2" xfId="71"/>
    <cellStyle name="Обычный 6 2 2 2 2 3 3" xfId="72"/>
    <cellStyle name="Обычный 6 2 2 2 2 4" xfId="73"/>
    <cellStyle name="Обычный 6 2 2 2 2 4 2" xfId="74"/>
    <cellStyle name="Обычный 6 2 2 2 2 4 3" xfId="75"/>
    <cellStyle name="Обычный 6 2 2 2 2 5" xfId="76"/>
    <cellStyle name="Обычный 6 2 2 2 2 6" xfId="77"/>
    <cellStyle name="Обычный 6 2 2 2 3" xfId="78"/>
    <cellStyle name="Обычный 6 2 2 2 3 2" xfId="79"/>
    <cellStyle name="Обычный 6 2 2 2 3 2 2" xfId="80"/>
    <cellStyle name="Обычный 6 2 2 2 3 2 3" xfId="81"/>
    <cellStyle name="Обычный 6 2 2 2 3 3" xfId="82"/>
    <cellStyle name="Обычный 6 2 2 2 3 3 2" xfId="83"/>
    <cellStyle name="Обычный 6 2 2 2 3 3 3" xfId="84"/>
    <cellStyle name="Обычный 6 2 2 2 3 4" xfId="85"/>
    <cellStyle name="Обычный 6 2 2 2 3 5" xfId="86"/>
    <cellStyle name="Обычный 6 2 2 2 4" xfId="87"/>
    <cellStyle name="Обычный 6 2 2 2 4 2" xfId="88"/>
    <cellStyle name="Обычный 6 2 2 2 4 3" xfId="89"/>
    <cellStyle name="Обычный 6 2 2 2 5" xfId="90"/>
    <cellStyle name="Обычный 6 2 2 2 5 2" xfId="91"/>
    <cellStyle name="Обычный 6 2 2 2 5 3" xfId="92"/>
    <cellStyle name="Обычный 6 2 2 2 6" xfId="93"/>
    <cellStyle name="Обычный 6 2 2 2 7" xfId="94"/>
    <cellStyle name="Обычный 6 2 2 3" xfId="95"/>
    <cellStyle name="Обычный 6 2 2 3 2" xfId="96"/>
    <cellStyle name="Обычный 6 2 2 3 2 2" xfId="97"/>
    <cellStyle name="Обычный 6 2 2 3 2 2 2" xfId="98"/>
    <cellStyle name="Обычный 6 2 2 3 2 2 3" xfId="99"/>
    <cellStyle name="Обычный 6 2 2 3 2 3" xfId="100"/>
    <cellStyle name="Обычный 6 2 2 3 2 3 2" xfId="101"/>
    <cellStyle name="Обычный 6 2 2 3 2 3 3" xfId="102"/>
    <cellStyle name="Обычный 6 2 2 3 2 4" xfId="103"/>
    <cellStyle name="Обычный 6 2 2 3 2 5" xfId="104"/>
    <cellStyle name="Обычный 6 2 2 3 3" xfId="105"/>
    <cellStyle name="Обычный 6 2 2 3 3 2" xfId="106"/>
    <cellStyle name="Обычный 6 2 2 3 3 3" xfId="107"/>
    <cellStyle name="Обычный 6 2 2 3 4" xfId="108"/>
    <cellStyle name="Обычный 6 2 2 3 4 2" xfId="109"/>
    <cellStyle name="Обычный 6 2 2 3 4 3" xfId="110"/>
    <cellStyle name="Обычный 6 2 2 3 5" xfId="111"/>
    <cellStyle name="Обычный 6 2 2 3 6" xfId="112"/>
    <cellStyle name="Обычный 6 2 2 4" xfId="113"/>
    <cellStyle name="Обычный 6 2 2 4 2" xfId="114"/>
    <cellStyle name="Обычный 6 2 2 4 2 2" xfId="115"/>
    <cellStyle name="Обычный 6 2 2 4 2 2 2" xfId="116"/>
    <cellStyle name="Обычный 6 2 2 4 2 2 3" xfId="117"/>
    <cellStyle name="Обычный 6 2 2 4 2 3" xfId="118"/>
    <cellStyle name="Обычный 6 2 2 4 2 3 2" xfId="119"/>
    <cellStyle name="Обычный 6 2 2 4 2 3 3" xfId="120"/>
    <cellStyle name="Обычный 6 2 2 4 2 4" xfId="121"/>
    <cellStyle name="Обычный 6 2 2 4 2 5" xfId="122"/>
    <cellStyle name="Обычный 6 2 2 4 3" xfId="123"/>
    <cellStyle name="Обычный 6 2 2 4 3 2" xfId="124"/>
    <cellStyle name="Обычный 6 2 2 4 3 3" xfId="125"/>
    <cellStyle name="Обычный 6 2 2 4 4" xfId="126"/>
    <cellStyle name="Обычный 6 2 2 4 4 2" xfId="127"/>
    <cellStyle name="Обычный 6 2 2 4 4 3" xfId="128"/>
    <cellStyle name="Обычный 6 2 2 4 5" xfId="129"/>
    <cellStyle name="Обычный 6 2 2 4 6" xfId="130"/>
    <cellStyle name="Обычный 6 2 2 5" xfId="131"/>
    <cellStyle name="Обычный 6 2 2 5 2" xfId="132"/>
    <cellStyle name="Обычный 6 2 2 5 2 2" xfId="133"/>
    <cellStyle name="Обычный 6 2 2 5 2 3" xfId="134"/>
    <cellStyle name="Обычный 6 2 2 5 3" xfId="135"/>
    <cellStyle name="Обычный 6 2 2 5 3 2" xfId="136"/>
    <cellStyle name="Обычный 6 2 2 5 3 3" xfId="137"/>
    <cellStyle name="Обычный 6 2 2 5 4" xfId="138"/>
    <cellStyle name="Обычный 6 2 2 5 5" xfId="139"/>
    <cellStyle name="Обычный 6 2 2 6" xfId="140"/>
    <cellStyle name="Обычный 6 2 2 6 2" xfId="141"/>
    <cellStyle name="Обычный 6 2 2 6 3" xfId="142"/>
    <cellStyle name="Обычный 6 2 2 7" xfId="143"/>
    <cellStyle name="Обычный 6 2 2 7 2" xfId="144"/>
    <cellStyle name="Обычный 6 2 2 7 3" xfId="145"/>
    <cellStyle name="Обычный 6 2 2 8" xfId="146"/>
    <cellStyle name="Обычный 6 2 2 8 2" xfId="147"/>
    <cellStyle name="Обычный 6 2 2 8 3" xfId="148"/>
    <cellStyle name="Обычный 6 2 2 9" xfId="149"/>
    <cellStyle name="Обычный 6 2 3" xfId="150"/>
    <cellStyle name="Обычный 6 2 3 10" xfId="151"/>
    <cellStyle name="Обычный 6 2 3 11" xfId="152"/>
    <cellStyle name="Обычный 6 2 3 2" xfId="153"/>
    <cellStyle name="Обычный 6 2 3 2 2" xfId="154"/>
    <cellStyle name="Обычный 6 2 3 2 2 2" xfId="155"/>
    <cellStyle name="Обычный 6 2 3 2 2 2 2" xfId="156"/>
    <cellStyle name="Обычный 6 2 3 2 2 2 2 2" xfId="157"/>
    <cellStyle name="Обычный 6 2 3 2 2 2 2 3" xfId="158"/>
    <cellStyle name="Обычный 6 2 3 2 2 2 3" xfId="159"/>
    <cellStyle name="Обычный 6 2 3 2 2 2 3 2" xfId="160"/>
    <cellStyle name="Обычный 6 2 3 2 2 2 3 3" xfId="161"/>
    <cellStyle name="Обычный 6 2 3 2 2 2 4" xfId="162"/>
    <cellStyle name="Обычный 6 2 3 2 2 2 5" xfId="163"/>
    <cellStyle name="Обычный 6 2 3 2 2 3" xfId="164"/>
    <cellStyle name="Обычный 6 2 3 2 2 3 2" xfId="165"/>
    <cellStyle name="Обычный 6 2 3 2 2 3 3" xfId="166"/>
    <cellStyle name="Обычный 6 2 3 2 2 4" xfId="167"/>
    <cellStyle name="Обычный 6 2 3 2 2 4 2" xfId="168"/>
    <cellStyle name="Обычный 6 2 3 2 2 4 3" xfId="169"/>
    <cellStyle name="Обычный 6 2 3 2 2 5" xfId="170"/>
    <cellStyle name="Обычный 6 2 3 2 2 6" xfId="171"/>
    <cellStyle name="Обычный 6 2 3 2 3" xfId="172"/>
    <cellStyle name="Обычный 6 2 3 2 3 2" xfId="173"/>
    <cellStyle name="Обычный 6 2 3 2 3 2 2" xfId="174"/>
    <cellStyle name="Обычный 6 2 3 2 3 2 3" xfId="175"/>
    <cellStyle name="Обычный 6 2 3 2 3 3" xfId="176"/>
    <cellStyle name="Обычный 6 2 3 2 3 3 2" xfId="177"/>
    <cellStyle name="Обычный 6 2 3 2 3 3 3" xfId="178"/>
    <cellStyle name="Обычный 6 2 3 2 3 4" xfId="179"/>
    <cellStyle name="Обычный 6 2 3 2 3 5" xfId="180"/>
    <cellStyle name="Обычный 6 2 3 2 4" xfId="181"/>
    <cellStyle name="Обычный 6 2 3 2 4 2" xfId="182"/>
    <cellStyle name="Обычный 6 2 3 2 4 3" xfId="183"/>
    <cellStyle name="Обычный 6 2 3 2 5" xfId="184"/>
    <cellStyle name="Обычный 6 2 3 2 5 2" xfId="185"/>
    <cellStyle name="Обычный 6 2 3 2 5 3" xfId="186"/>
    <cellStyle name="Обычный 6 2 3 2 6" xfId="187"/>
    <cellStyle name="Обычный 6 2 3 2 7" xfId="188"/>
    <cellStyle name="Обычный 6 2 3 3" xfId="189"/>
    <cellStyle name="Обычный 6 2 3 3 2" xfId="190"/>
    <cellStyle name="Обычный 6 2 3 3 2 2" xfId="191"/>
    <cellStyle name="Обычный 6 2 3 3 2 2 2" xfId="192"/>
    <cellStyle name="Обычный 6 2 3 3 2 2 3" xfId="193"/>
    <cellStyle name="Обычный 6 2 3 3 2 3" xfId="194"/>
    <cellStyle name="Обычный 6 2 3 3 2 3 2" xfId="195"/>
    <cellStyle name="Обычный 6 2 3 3 2 3 3" xfId="196"/>
    <cellStyle name="Обычный 6 2 3 3 2 4" xfId="197"/>
    <cellStyle name="Обычный 6 2 3 3 2 5" xfId="198"/>
    <cellStyle name="Обычный 6 2 3 3 3" xfId="199"/>
    <cellStyle name="Обычный 6 2 3 3 3 2" xfId="200"/>
    <cellStyle name="Обычный 6 2 3 3 3 3" xfId="201"/>
    <cellStyle name="Обычный 6 2 3 3 4" xfId="202"/>
    <cellStyle name="Обычный 6 2 3 3 4 2" xfId="203"/>
    <cellStyle name="Обычный 6 2 3 3 4 3" xfId="204"/>
    <cellStyle name="Обычный 6 2 3 3 5" xfId="205"/>
    <cellStyle name="Обычный 6 2 3 3 6" xfId="206"/>
    <cellStyle name="Обычный 6 2 3 4" xfId="207"/>
    <cellStyle name="Обычный 6 2 3 4 2" xfId="208"/>
    <cellStyle name="Обычный 6 2 3 4 2 2" xfId="209"/>
    <cellStyle name="Обычный 6 2 3 4 2 2 2" xfId="210"/>
    <cellStyle name="Обычный 6 2 3 4 2 2 3" xfId="211"/>
    <cellStyle name="Обычный 6 2 3 4 2 3" xfId="212"/>
    <cellStyle name="Обычный 6 2 3 4 2 3 2" xfId="213"/>
    <cellStyle name="Обычный 6 2 3 4 2 3 3" xfId="214"/>
    <cellStyle name="Обычный 6 2 3 4 2 4" xfId="215"/>
    <cellStyle name="Обычный 6 2 3 4 2 5" xfId="216"/>
    <cellStyle name="Обычный 6 2 3 4 3" xfId="217"/>
    <cellStyle name="Обычный 6 2 3 4 3 2" xfId="218"/>
    <cellStyle name="Обычный 6 2 3 4 3 3" xfId="219"/>
    <cellStyle name="Обычный 6 2 3 4 4" xfId="220"/>
    <cellStyle name="Обычный 6 2 3 4 4 2" xfId="221"/>
    <cellStyle name="Обычный 6 2 3 4 4 3" xfId="222"/>
    <cellStyle name="Обычный 6 2 3 4 5" xfId="223"/>
    <cellStyle name="Обычный 6 2 3 4 6" xfId="224"/>
    <cellStyle name="Обычный 6 2 3 5" xfId="225"/>
    <cellStyle name="Обычный 6 2 3 5 2" xfId="226"/>
    <cellStyle name="Обычный 6 2 3 5 2 2" xfId="227"/>
    <cellStyle name="Обычный 6 2 3 5 2 3" xfId="228"/>
    <cellStyle name="Обычный 6 2 3 5 3" xfId="229"/>
    <cellStyle name="Обычный 6 2 3 5 3 2" xfId="230"/>
    <cellStyle name="Обычный 6 2 3 5 3 3" xfId="231"/>
    <cellStyle name="Обычный 6 2 3 5 4" xfId="232"/>
    <cellStyle name="Обычный 6 2 3 5 5" xfId="233"/>
    <cellStyle name="Обычный 6 2 3 6" xfId="234"/>
    <cellStyle name="Обычный 6 2 3 6 2" xfId="235"/>
    <cellStyle name="Обычный 6 2 3 6 3" xfId="236"/>
    <cellStyle name="Обычный 6 2 3 7" xfId="237"/>
    <cellStyle name="Обычный 6 2 3 7 2" xfId="238"/>
    <cellStyle name="Обычный 6 2 3 7 3" xfId="239"/>
    <cellStyle name="Обычный 6 2 3 8" xfId="240"/>
    <cellStyle name="Обычный 6 2 3 8 2" xfId="241"/>
    <cellStyle name="Обычный 6 2 3 8 3" xfId="242"/>
    <cellStyle name="Обычный 6 2 3 9" xfId="243"/>
    <cellStyle name="Обычный 6 2 4" xfId="244"/>
    <cellStyle name="Обычный 6 2 4 2" xfId="245"/>
    <cellStyle name="Обычный 6 2 4 2 2" xfId="246"/>
    <cellStyle name="Обычный 6 2 4 2 2 2" xfId="247"/>
    <cellStyle name="Обычный 6 2 4 2 2 3" xfId="248"/>
    <cellStyle name="Обычный 6 2 4 2 3" xfId="249"/>
    <cellStyle name="Обычный 6 2 4 2 3 2" xfId="250"/>
    <cellStyle name="Обычный 6 2 4 2 3 3" xfId="251"/>
    <cellStyle name="Обычный 6 2 4 2 4" xfId="252"/>
    <cellStyle name="Обычный 6 2 4 2 5" xfId="253"/>
    <cellStyle name="Обычный 6 2 4 3" xfId="254"/>
    <cellStyle name="Обычный 6 2 4 3 2" xfId="255"/>
    <cellStyle name="Обычный 6 2 4 3 3" xfId="256"/>
    <cellStyle name="Обычный 6 2 4 4" xfId="257"/>
    <cellStyle name="Обычный 6 2 4 4 2" xfId="258"/>
    <cellStyle name="Обычный 6 2 4 4 3" xfId="259"/>
    <cellStyle name="Обычный 6 2 4 5" xfId="260"/>
    <cellStyle name="Обычный 6 2 4 6" xfId="261"/>
    <cellStyle name="Обычный 6 2 5" xfId="262"/>
    <cellStyle name="Обычный 6 2 5 2" xfId="263"/>
    <cellStyle name="Обычный 6 2 5 2 2" xfId="264"/>
    <cellStyle name="Обычный 6 2 5 2 2 2" xfId="265"/>
    <cellStyle name="Обычный 6 2 5 2 2 3" xfId="266"/>
    <cellStyle name="Обычный 6 2 5 2 3" xfId="267"/>
    <cellStyle name="Обычный 6 2 5 2 3 2" xfId="268"/>
    <cellStyle name="Обычный 6 2 5 2 3 3" xfId="269"/>
    <cellStyle name="Обычный 6 2 5 2 4" xfId="270"/>
    <cellStyle name="Обычный 6 2 5 2 5" xfId="271"/>
    <cellStyle name="Обычный 6 2 5 3" xfId="272"/>
    <cellStyle name="Обычный 6 2 5 3 2" xfId="273"/>
    <cellStyle name="Обычный 6 2 5 3 3" xfId="274"/>
    <cellStyle name="Обычный 6 2 5 4" xfId="275"/>
    <cellStyle name="Обычный 6 2 5 4 2" xfId="276"/>
    <cellStyle name="Обычный 6 2 5 4 3" xfId="277"/>
    <cellStyle name="Обычный 6 2 5 5" xfId="278"/>
    <cellStyle name="Обычный 6 2 5 6" xfId="279"/>
    <cellStyle name="Обычный 6 2 6" xfId="280"/>
    <cellStyle name="Обычный 6 2 6 2" xfId="281"/>
    <cellStyle name="Обычный 6 2 6 2 2" xfId="282"/>
    <cellStyle name="Обычный 6 2 6 2 3" xfId="283"/>
    <cellStyle name="Обычный 6 2 6 3" xfId="284"/>
    <cellStyle name="Обычный 6 2 6 3 2" xfId="285"/>
    <cellStyle name="Обычный 6 2 6 3 3" xfId="286"/>
    <cellStyle name="Обычный 6 2 6 4" xfId="287"/>
    <cellStyle name="Обычный 6 2 6 5" xfId="288"/>
    <cellStyle name="Обычный 6 2 7" xfId="289"/>
    <cellStyle name="Обычный 6 2 7 2" xfId="290"/>
    <cellStyle name="Обычный 6 2 7 3" xfId="291"/>
    <cellStyle name="Обычный 6 2 8" xfId="292"/>
    <cellStyle name="Обычный 6 2 8 2" xfId="293"/>
    <cellStyle name="Обычный 6 2 8 3" xfId="294"/>
    <cellStyle name="Обычный 6 2 9" xfId="295"/>
    <cellStyle name="Обычный 6 2 9 2" xfId="296"/>
    <cellStyle name="Обычный 6 2 9 3" xfId="297"/>
    <cellStyle name="Обычный 6 3" xfId="298"/>
    <cellStyle name="Обычный 6 3 2" xfId="299"/>
    <cellStyle name="Обычный 6 3 2 2" xfId="300"/>
    <cellStyle name="Обычный 6 3 2 2 2" xfId="301"/>
    <cellStyle name="Обычный 6 3 2 2 3" xfId="302"/>
    <cellStyle name="Обычный 6 3 2 3" xfId="303"/>
    <cellStyle name="Обычный 6 3 2 3 2" xfId="304"/>
    <cellStyle name="Обычный 6 3 2 3 3" xfId="305"/>
    <cellStyle name="Обычный 6 3 2 4" xfId="306"/>
    <cellStyle name="Обычный 6 3 2 5" xfId="307"/>
    <cellStyle name="Обычный 6 3 3" xfId="308"/>
    <cellStyle name="Обычный 6 3 3 2" xfId="309"/>
    <cellStyle name="Обычный 6 3 3 3" xfId="310"/>
    <cellStyle name="Обычный 6 3 4" xfId="311"/>
    <cellStyle name="Обычный 6 3 4 2" xfId="312"/>
    <cellStyle name="Обычный 6 3 4 3" xfId="313"/>
    <cellStyle name="Обычный 6 3 5" xfId="314"/>
    <cellStyle name="Обычный 6 3 6" xfId="315"/>
    <cellStyle name="Обычный 6 4" xfId="316"/>
    <cellStyle name="Обычный 6 4 2" xfId="317"/>
    <cellStyle name="Обычный 6 4 2 2" xfId="318"/>
    <cellStyle name="Обычный 6 4 2 2 2" xfId="319"/>
    <cellStyle name="Обычный 6 4 2 2 3" xfId="320"/>
    <cellStyle name="Обычный 6 4 2 3" xfId="321"/>
    <cellStyle name="Обычный 6 4 2 3 2" xfId="322"/>
    <cellStyle name="Обычный 6 4 2 3 3" xfId="323"/>
    <cellStyle name="Обычный 6 4 2 4" xfId="324"/>
    <cellStyle name="Обычный 6 4 2 5" xfId="325"/>
    <cellStyle name="Обычный 6 4 3" xfId="326"/>
    <cellStyle name="Обычный 6 4 3 2" xfId="327"/>
    <cellStyle name="Обычный 6 4 3 3" xfId="328"/>
    <cellStyle name="Обычный 6 4 4" xfId="329"/>
    <cellStyle name="Обычный 6 4 4 2" xfId="330"/>
    <cellStyle name="Обычный 6 4 4 3" xfId="331"/>
    <cellStyle name="Обычный 6 4 5" xfId="332"/>
    <cellStyle name="Обычный 6 4 6" xfId="333"/>
    <cellStyle name="Обычный 6 5" xfId="334"/>
    <cellStyle name="Обычный 6 5 2" xfId="335"/>
    <cellStyle name="Обычный 6 5 2 2" xfId="336"/>
    <cellStyle name="Обычный 6 5 2 3" xfId="337"/>
    <cellStyle name="Обычный 6 5 3" xfId="338"/>
    <cellStyle name="Обычный 6 5 3 2" xfId="339"/>
    <cellStyle name="Обычный 6 5 3 3" xfId="340"/>
    <cellStyle name="Обычный 6 5 4" xfId="341"/>
    <cellStyle name="Обычный 6 5 5" xfId="342"/>
    <cellStyle name="Обычный 6 6" xfId="343"/>
    <cellStyle name="Обычный 6 6 2" xfId="344"/>
    <cellStyle name="Обычный 6 6 3" xfId="345"/>
    <cellStyle name="Обычный 6 7" xfId="346"/>
    <cellStyle name="Обычный 6 7 2" xfId="347"/>
    <cellStyle name="Обычный 6 7 3" xfId="348"/>
    <cellStyle name="Обычный 6 8" xfId="349"/>
    <cellStyle name="Обычный 6 8 2" xfId="350"/>
    <cellStyle name="Обычный 6 8 3" xfId="351"/>
    <cellStyle name="Обычный 6 9" xfId="352"/>
    <cellStyle name="Обычный 7" xfId="2"/>
    <cellStyle name="Обычный 7 2" xfId="353"/>
    <cellStyle name="Обычный 7 2 10" xfId="354"/>
    <cellStyle name="Обычный 7 2 2" xfId="355"/>
    <cellStyle name="Обычный 7 2 2 2" xfId="356"/>
    <cellStyle name="Обычный 7 2 2 2 2" xfId="357"/>
    <cellStyle name="Обычный 7 2 2 2 2 2" xfId="358"/>
    <cellStyle name="Обычный 7 2 2 2 2 3" xfId="359"/>
    <cellStyle name="Обычный 7 2 2 2 3" xfId="360"/>
    <cellStyle name="Обычный 7 2 2 2 3 2" xfId="361"/>
    <cellStyle name="Обычный 7 2 2 2 3 3" xfId="362"/>
    <cellStyle name="Обычный 7 2 2 2 4" xfId="363"/>
    <cellStyle name="Обычный 7 2 2 2 5" xfId="364"/>
    <cellStyle name="Обычный 7 2 2 3" xfId="365"/>
    <cellStyle name="Обычный 7 2 2 3 2" xfId="366"/>
    <cellStyle name="Обычный 7 2 2 3 3" xfId="367"/>
    <cellStyle name="Обычный 7 2 2 4" xfId="368"/>
    <cellStyle name="Обычный 7 2 2 4 2" xfId="369"/>
    <cellStyle name="Обычный 7 2 2 4 3" xfId="370"/>
    <cellStyle name="Обычный 7 2 2 5" xfId="371"/>
    <cellStyle name="Обычный 7 2 2 6" xfId="372"/>
    <cellStyle name="Обычный 7 2 3" xfId="373"/>
    <cellStyle name="Обычный 7 2 3 2" xfId="374"/>
    <cellStyle name="Обычный 7 2 3 2 2" xfId="375"/>
    <cellStyle name="Обычный 7 2 3 2 2 2" xfId="376"/>
    <cellStyle name="Обычный 7 2 3 2 2 3" xfId="377"/>
    <cellStyle name="Обычный 7 2 3 2 3" xfId="378"/>
    <cellStyle name="Обычный 7 2 3 2 3 2" xfId="379"/>
    <cellStyle name="Обычный 7 2 3 2 3 3" xfId="380"/>
    <cellStyle name="Обычный 7 2 3 2 4" xfId="381"/>
    <cellStyle name="Обычный 7 2 3 2 5" xfId="382"/>
    <cellStyle name="Обычный 7 2 3 3" xfId="383"/>
    <cellStyle name="Обычный 7 2 3 3 2" xfId="384"/>
    <cellStyle name="Обычный 7 2 3 3 3" xfId="385"/>
    <cellStyle name="Обычный 7 2 3 4" xfId="386"/>
    <cellStyle name="Обычный 7 2 3 4 2" xfId="387"/>
    <cellStyle name="Обычный 7 2 3 4 3" xfId="388"/>
    <cellStyle name="Обычный 7 2 3 5" xfId="389"/>
    <cellStyle name="Обычный 7 2 3 6" xfId="390"/>
    <cellStyle name="Обычный 7 2 4" xfId="391"/>
    <cellStyle name="Обычный 7 2 4 2" xfId="392"/>
    <cellStyle name="Обычный 7 2 4 2 2" xfId="393"/>
    <cellStyle name="Обычный 7 2 4 2 3" xfId="394"/>
    <cellStyle name="Обычный 7 2 4 3" xfId="395"/>
    <cellStyle name="Обычный 7 2 4 3 2" xfId="396"/>
    <cellStyle name="Обычный 7 2 4 3 3" xfId="397"/>
    <cellStyle name="Обычный 7 2 4 4" xfId="398"/>
    <cellStyle name="Обычный 7 2 4 5" xfId="399"/>
    <cellStyle name="Обычный 7 2 5" xfId="400"/>
    <cellStyle name="Обычный 7 2 5 2" xfId="401"/>
    <cellStyle name="Обычный 7 2 5 3" xfId="402"/>
    <cellStyle name="Обычный 7 2 6" xfId="403"/>
    <cellStyle name="Обычный 7 2 6 2" xfId="404"/>
    <cellStyle name="Обычный 7 2 6 3" xfId="405"/>
    <cellStyle name="Обычный 7 2 7" xfId="406"/>
    <cellStyle name="Обычный 7 2 7 2" xfId="407"/>
    <cellStyle name="Обычный 7 2 7 3" xfId="408"/>
    <cellStyle name="Обычный 7 2 8" xfId="409"/>
    <cellStyle name="Обычный 7 2 9" xfId="410"/>
    <cellStyle name="Обычный 8" xfId="411"/>
    <cellStyle name="Обычный 9" xfId="412"/>
    <cellStyle name="Обычный 9 2" xfId="413"/>
    <cellStyle name="Обычный 9 2 2" xfId="414"/>
    <cellStyle name="Обычный 9 2 2 2" xfId="415"/>
    <cellStyle name="Обычный 9 2 2 2 2" xfId="416"/>
    <cellStyle name="Обычный 9 2 2 2 3" xfId="417"/>
    <cellStyle name="Обычный 9 2 2 3" xfId="418"/>
    <cellStyle name="Обычный 9 2 2 3 2" xfId="419"/>
    <cellStyle name="Обычный 9 2 2 3 3" xfId="420"/>
    <cellStyle name="Обычный 9 2 2 4" xfId="421"/>
    <cellStyle name="Обычный 9 2 2 4 2" xfId="422"/>
    <cellStyle name="Обычный 9 2 2 4 3" xfId="423"/>
    <cellStyle name="Обычный 9 2 2 5" xfId="424"/>
    <cellStyle name="Обычный 9 2 2 6" xfId="425"/>
    <cellStyle name="Обычный 9 2 3" xfId="426"/>
    <cellStyle name="Обычный 9 2 3 2" xfId="427"/>
    <cellStyle name="Обычный 9 2 3 3" xfId="428"/>
    <cellStyle name="Обычный 9 2 4" xfId="429"/>
    <cellStyle name="Обычный 9 2 4 2" xfId="430"/>
    <cellStyle name="Обычный 9 2 4 3" xfId="431"/>
    <cellStyle name="Обычный 9 2 5" xfId="432"/>
    <cellStyle name="Обычный 9 2 6" xfId="433"/>
    <cellStyle name="Обычный 9 3" xfId="434"/>
    <cellStyle name="Обычный 9 3 2" xfId="435"/>
    <cellStyle name="Обычный 9 3 2 2" xfId="436"/>
    <cellStyle name="Обычный 9 3 2 3" xfId="437"/>
    <cellStyle name="Обычный 9 3 3" xfId="438"/>
    <cellStyle name="Обычный 9 3 3 2" xfId="439"/>
    <cellStyle name="Обычный 9 3 3 3" xfId="440"/>
    <cellStyle name="Обычный 9 3 4" xfId="441"/>
    <cellStyle name="Обычный 9 3 4 2" xfId="442"/>
    <cellStyle name="Обычный 9 3 4 3" xfId="443"/>
    <cellStyle name="Обычный 9 3 5" xfId="444"/>
    <cellStyle name="Обычный 9 3 6" xfId="445"/>
    <cellStyle name="Обычный 9 4" xfId="446"/>
    <cellStyle name="Обычный 9 4 2" xfId="447"/>
    <cellStyle name="Обычный 9 4 3" xfId="448"/>
    <cellStyle name="Обычный 9 5" xfId="449"/>
    <cellStyle name="Обычный 9 5 2" xfId="450"/>
    <cellStyle name="Обычный 9 5 3" xfId="451"/>
    <cellStyle name="Обычный 9 6" xfId="452"/>
    <cellStyle name="Обычный 9 7" xfId="453"/>
    <cellStyle name="Обычный_Новые расчеты стоимости услуги передачи  на 2005 г к 21.04.2004" xfId="580"/>
    <cellStyle name="Плохой 2" xfId="454"/>
    <cellStyle name="Пояснение 2" xfId="455"/>
    <cellStyle name="Примечание 2" xfId="456"/>
    <cellStyle name="Процентный 2" xfId="457"/>
    <cellStyle name="Процентный 3" xfId="458"/>
    <cellStyle name="Связанная ячейка 2" xfId="459"/>
    <cellStyle name="Стиль 1" xfId="460"/>
    <cellStyle name="Текст предупреждения 2" xfId="461"/>
    <cellStyle name="Финансовый 2" xfId="462"/>
    <cellStyle name="Финансовый 2 10" xfId="463"/>
    <cellStyle name="Финансовый 2 2" xfId="464"/>
    <cellStyle name="Финансовый 2 2 2" xfId="465"/>
    <cellStyle name="Финансовый 2 2 2 2" xfId="466"/>
    <cellStyle name="Финансовый 2 2 2 2 2" xfId="467"/>
    <cellStyle name="Финансовый 2 2 2 2 3" xfId="468"/>
    <cellStyle name="Финансовый 2 2 2 2 4" xfId="469"/>
    <cellStyle name="Финансовый 2 2 2 3" xfId="470"/>
    <cellStyle name="Финансовый 2 2 2 3 2" xfId="471"/>
    <cellStyle name="Финансовый 2 2 2 3 3" xfId="472"/>
    <cellStyle name="Финансовый 2 2 2 4" xfId="473"/>
    <cellStyle name="Финансовый 2 2 2 5" xfId="474"/>
    <cellStyle name="Финансовый 2 2 3" xfId="475"/>
    <cellStyle name="Финансовый 2 2 3 2" xfId="476"/>
    <cellStyle name="Финансовый 2 2 3 3" xfId="477"/>
    <cellStyle name="Финансовый 2 2 4" xfId="478"/>
    <cellStyle name="Финансовый 2 2 4 2" xfId="479"/>
    <cellStyle name="Финансовый 2 2 4 3" xfId="480"/>
    <cellStyle name="Финансовый 2 2 5" xfId="481"/>
    <cellStyle name="Финансовый 2 2 6" xfId="482"/>
    <cellStyle name="Финансовый 2 3" xfId="483"/>
    <cellStyle name="Финансовый 2 3 2" xfId="484"/>
    <cellStyle name="Финансовый 2 3 2 2" xfId="485"/>
    <cellStyle name="Финансовый 2 3 2 2 2" xfId="486"/>
    <cellStyle name="Финансовый 2 3 2 2 3" xfId="487"/>
    <cellStyle name="Финансовый 2 3 2 3" xfId="488"/>
    <cellStyle name="Финансовый 2 3 2 3 2" xfId="489"/>
    <cellStyle name="Финансовый 2 3 2 3 3" xfId="490"/>
    <cellStyle name="Финансовый 2 3 2 4" xfId="491"/>
    <cellStyle name="Финансовый 2 3 2 5" xfId="492"/>
    <cellStyle name="Финансовый 2 3 3" xfId="493"/>
    <cellStyle name="Финансовый 2 3 3 2" xfId="494"/>
    <cellStyle name="Финансовый 2 3 3 3" xfId="495"/>
    <cellStyle name="Финансовый 2 3 4" xfId="496"/>
    <cellStyle name="Финансовый 2 3 4 2" xfId="497"/>
    <cellStyle name="Финансовый 2 3 4 3" xfId="498"/>
    <cellStyle name="Финансовый 2 3 5" xfId="499"/>
    <cellStyle name="Финансовый 2 3 6" xfId="500"/>
    <cellStyle name="Финансовый 2 4" xfId="501"/>
    <cellStyle name="Финансовый 2 4 2" xfId="502"/>
    <cellStyle name="Финансовый 2 4 2 2" xfId="503"/>
    <cellStyle name="Финансовый 2 4 2 3" xfId="504"/>
    <cellStyle name="Финансовый 2 4 3" xfId="505"/>
    <cellStyle name="Финансовый 2 4 3 2" xfId="506"/>
    <cellStyle name="Финансовый 2 4 3 3" xfId="507"/>
    <cellStyle name="Финансовый 2 4 4" xfId="508"/>
    <cellStyle name="Финансовый 2 4 5" xfId="509"/>
    <cellStyle name="Финансовый 2 5" xfId="510"/>
    <cellStyle name="Финансовый 2 5 2" xfId="511"/>
    <cellStyle name="Финансовый 2 5 3" xfId="512"/>
    <cellStyle name="Финансовый 2 6" xfId="513"/>
    <cellStyle name="Финансовый 2 6 2" xfId="514"/>
    <cellStyle name="Финансовый 2 6 3" xfId="515"/>
    <cellStyle name="Финансовый 2 7" xfId="516"/>
    <cellStyle name="Финансовый 2 7 2" xfId="517"/>
    <cellStyle name="Финансовый 2 7 3" xfId="518"/>
    <cellStyle name="Финансовый 2 8" xfId="519"/>
    <cellStyle name="Финансовый 2 9" xfId="520"/>
    <cellStyle name="Финансовый 3" xfId="521"/>
    <cellStyle name="Финансовый 3 10" xfId="522"/>
    <cellStyle name="Финансовый 3 2" xfId="523"/>
    <cellStyle name="Финансовый 3 2 2" xfId="524"/>
    <cellStyle name="Финансовый 3 2 2 2" xfId="525"/>
    <cellStyle name="Финансовый 3 2 2 2 2" xfId="526"/>
    <cellStyle name="Финансовый 3 2 2 2 3" xfId="527"/>
    <cellStyle name="Финансовый 3 2 2 3" xfId="528"/>
    <cellStyle name="Финансовый 3 2 2 3 2" xfId="529"/>
    <cellStyle name="Финансовый 3 2 2 3 3" xfId="530"/>
    <cellStyle name="Финансовый 3 2 2 4" xfId="531"/>
    <cellStyle name="Финансовый 3 2 2 5" xfId="532"/>
    <cellStyle name="Финансовый 3 2 3" xfId="533"/>
    <cellStyle name="Финансовый 3 2 3 2" xfId="534"/>
    <cellStyle name="Финансовый 3 2 3 3" xfId="535"/>
    <cellStyle name="Финансовый 3 2 4" xfId="536"/>
    <cellStyle name="Финансовый 3 2 4 2" xfId="537"/>
    <cellStyle name="Финансовый 3 2 4 3" xfId="538"/>
    <cellStyle name="Финансовый 3 2 5" xfId="539"/>
    <cellStyle name="Финансовый 3 2 6" xfId="540"/>
    <cellStyle name="Финансовый 3 3" xfId="541"/>
    <cellStyle name="Финансовый 3 3 2" xfId="542"/>
    <cellStyle name="Финансовый 3 3 2 2" xfId="543"/>
    <cellStyle name="Финансовый 3 3 2 2 2" xfId="544"/>
    <cellStyle name="Финансовый 3 3 2 2 3" xfId="545"/>
    <cellStyle name="Финансовый 3 3 2 3" xfId="546"/>
    <cellStyle name="Финансовый 3 3 2 3 2" xfId="547"/>
    <cellStyle name="Финансовый 3 3 2 3 3" xfId="548"/>
    <cellStyle name="Финансовый 3 3 2 4" xfId="549"/>
    <cellStyle name="Финансовый 3 3 2 5" xfId="550"/>
    <cellStyle name="Финансовый 3 3 3" xfId="551"/>
    <cellStyle name="Финансовый 3 3 3 2" xfId="552"/>
    <cellStyle name="Финансовый 3 3 3 3" xfId="553"/>
    <cellStyle name="Финансовый 3 3 4" xfId="554"/>
    <cellStyle name="Финансовый 3 3 4 2" xfId="555"/>
    <cellStyle name="Финансовый 3 3 4 3" xfId="556"/>
    <cellStyle name="Финансовый 3 3 5" xfId="557"/>
    <cellStyle name="Финансовый 3 3 6" xfId="558"/>
    <cellStyle name="Финансовый 3 4" xfId="559"/>
    <cellStyle name="Финансовый 3 4 2" xfId="560"/>
    <cellStyle name="Финансовый 3 4 2 2" xfId="561"/>
    <cellStyle name="Финансовый 3 4 2 3" xfId="562"/>
    <cellStyle name="Финансовый 3 4 3" xfId="563"/>
    <cellStyle name="Финансовый 3 4 3 2" xfId="564"/>
    <cellStyle name="Финансовый 3 4 3 3" xfId="565"/>
    <cellStyle name="Финансовый 3 4 4" xfId="566"/>
    <cellStyle name="Финансовый 3 4 5" xfId="567"/>
    <cellStyle name="Финансовый 3 5" xfId="568"/>
    <cellStyle name="Финансовый 3 5 2" xfId="569"/>
    <cellStyle name="Финансовый 3 5 3" xfId="570"/>
    <cellStyle name="Финансовый 3 6" xfId="571"/>
    <cellStyle name="Финансовый 3 6 2" xfId="572"/>
    <cellStyle name="Финансовый 3 6 3" xfId="573"/>
    <cellStyle name="Финансовый 3 7" xfId="574"/>
    <cellStyle name="Финансовый 3 7 2" xfId="575"/>
    <cellStyle name="Финансовый 3 7 3" xfId="576"/>
    <cellStyle name="Финансовый 3 8" xfId="577"/>
    <cellStyle name="Финансовый 3 9" xfId="578"/>
    <cellStyle name="Хороший 2" xfId="57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101"/>
  <sheetViews>
    <sheetView tabSelected="1" view="pageBreakPreview" topLeftCell="A14" zoomScale="80" zoomScaleSheetLayoutView="80" workbookViewId="0">
      <selection activeCell="I21" sqref="I21"/>
    </sheetView>
  </sheetViews>
  <sheetFormatPr defaultColWidth="9.109375" defaultRowHeight="15.6" outlineLevelRow="2" x14ac:dyDescent="0.3"/>
  <cols>
    <col min="1" max="1" width="14.44140625" style="1" customWidth="1"/>
    <col min="2" max="2" width="43.44140625" style="1" customWidth="1"/>
    <col min="3" max="3" width="15.88671875" style="1" customWidth="1"/>
    <col min="4" max="4" width="14" style="1" customWidth="1"/>
    <col min="5" max="5" width="11" style="1" customWidth="1"/>
    <col min="6" max="6" width="11.6640625" style="1" customWidth="1"/>
    <col min="7" max="7" width="14.44140625" style="1" customWidth="1"/>
    <col min="8" max="8" width="12.109375" style="1" customWidth="1"/>
    <col min="9" max="10" width="13.5546875" style="1" customWidth="1"/>
    <col min="11" max="11" width="11" style="1" customWidth="1"/>
    <col min="12" max="12" width="14.33203125" style="1" customWidth="1"/>
    <col min="13" max="13" width="10.88671875" style="1" customWidth="1"/>
    <col min="14" max="14" width="11.88671875" style="1" customWidth="1"/>
    <col min="15" max="15" width="11.5546875" style="1" customWidth="1"/>
    <col min="16" max="16" width="10.6640625" style="1" customWidth="1"/>
    <col min="17" max="17" width="7.109375" style="1" customWidth="1"/>
    <col min="18" max="18" width="10" style="1" customWidth="1"/>
    <col min="19" max="19" width="5.6640625" style="1" customWidth="1"/>
    <col min="20" max="20" width="12" style="1" customWidth="1"/>
    <col min="21" max="21" width="8.6640625" style="1" customWidth="1"/>
    <col min="22" max="22" width="10" style="1" customWidth="1"/>
    <col min="23" max="23" width="6.109375" style="1" customWidth="1"/>
    <col min="24" max="24" width="15.88671875" style="1" customWidth="1"/>
    <col min="25" max="25" width="13.88671875" style="1" customWidth="1"/>
    <col min="26" max="26" width="12.109375" style="1" customWidth="1"/>
    <col min="27" max="27" width="26" style="1" customWidth="1"/>
    <col min="28" max="65" width="12.109375" style="1" customWidth="1"/>
    <col min="66" max="66" width="13.88671875" style="1" customWidth="1"/>
    <col min="67" max="67" width="13.109375" style="1" customWidth="1"/>
    <col min="68" max="68" width="16.109375" style="1" customWidth="1"/>
    <col min="69" max="69" width="17.33203125" style="1" customWidth="1"/>
    <col min="70" max="70" width="14.88671875" style="1" customWidth="1"/>
    <col min="71" max="71" width="13.44140625" style="1" customWidth="1"/>
    <col min="72" max="72" width="20" style="1" customWidth="1"/>
    <col min="73" max="16384" width="9.109375" style="1"/>
  </cols>
  <sheetData>
    <row r="1" spans="1:29" ht="18" x14ac:dyDescent="0.3">
      <c r="X1" s="2" t="s">
        <v>0</v>
      </c>
    </row>
    <row r="2" spans="1:29" ht="18" x14ac:dyDescent="0.35">
      <c r="X2" s="3" t="s">
        <v>1</v>
      </c>
    </row>
    <row r="3" spans="1:29" ht="18" x14ac:dyDescent="0.35">
      <c r="X3" s="4" t="s">
        <v>2</v>
      </c>
    </row>
    <row r="4" spans="1:29" s="6" customFormat="1" ht="18" x14ac:dyDescent="0.35">
      <c r="A4" s="252" t="s">
        <v>3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5"/>
      <c r="Z4" s="5"/>
      <c r="AA4" s="5"/>
      <c r="AB4" s="5"/>
      <c r="AC4" s="5"/>
    </row>
    <row r="5" spans="1:29" s="8" customFormat="1" ht="18.75" customHeight="1" x14ac:dyDescent="0.35">
      <c r="A5" s="253" t="s">
        <v>165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7"/>
      <c r="V5" s="7"/>
      <c r="W5" s="7"/>
    </row>
    <row r="6" spans="1:29" s="8" customFormat="1" ht="18" x14ac:dyDescent="0.35">
      <c r="A6" s="9"/>
      <c r="B6" s="9"/>
      <c r="C6" s="9"/>
      <c r="D6" s="10"/>
      <c r="E6" s="10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  <c r="R6" s="9"/>
      <c r="S6" s="9"/>
      <c r="T6" s="9"/>
      <c r="U6" s="9"/>
      <c r="V6" s="9"/>
    </row>
    <row r="7" spans="1:29" s="8" customFormat="1" ht="18.75" customHeight="1" x14ac:dyDescent="0.35">
      <c r="A7" s="254" t="s">
        <v>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  <c r="U7" s="7"/>
      <c r="V7" s="7"/>
    </row>
    <row r="8" spans="1:29" s="12" customFormat="1" x14ac:dyDescent="0.3">
      <c r="A8" s="234" t="s">
        <v>5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11"/>
      <c r="V8" s="11"/>
    </row>
    <row r="9" spans="1:29" s="12" customFormat="1" x14ac:dyDescent="0.3">
      <c r="A9" s="13"/>
      <c r="B9" s="13"/>
      <c r="C9" s="13"/>
      <c r="D9" s="14"/>
      <c r="E9" s="14"/>
      <c r="F9" s="14"/>
      <c r="G9" s="13"/>
      <c r="H9" s="13"/>
      <c r="I9" s="13"/>
      <c r="J9" s="13"/>
      <c r="K9" s="13"/>
      <c r="L9" s="13"/>
      <c r="M9" s="13"/>
      <c r="N9" s="13"/>
      <c r="O9" s="13"/>
      <c r="P9" s="13"/>
      <c r="Q9" s="14"/>
      <c r="R9" s="13"/>
      <c r="S9" s="13"/>
      <c r="T9" s="13"/>
      <c r="U9" s="13"/>
      <c r="V9" s="13"/>
    </row>
    <row r="10" spans="1:29" s="12" customFormat="1" ht="18" x14ac:dyDescent="0.35">
      <c r="A10" s="255" t="s">
        <v>166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15"/>
      <c r="V10" s="15"/>
    </row>
    <row r="11" spans="1:29" s="12" customFormat="1" ht="18" x14ac:dyDescent="0.35">
      <c r="D11" s="1"/>
      <c r="E11" s="1"/>
      <c r="F11" s="1"/>
      <c r="Q11" s="1"/>
      <c r="V11" s="4"/>
    </row>
    <row r="12" spans="1:29" s="210" customFormat="1" ht="33" customHeight="1" x14ac:dyDescent="0.3">
      <c r="A12" s="250" t="s">
        <v>172</v>
      </c>
      <c r="B12" s="251"/>
      <c r="C12" s="251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Q12" s="251"/>
      <c r="R12" s="251"/>
      <c r="S12" s="251"/>
      <c r="T12" s="251"/>
      <c r="U12" s="16"/>
      <c r="V12" s="16"/>
    </row>
    <row r="13" spans="1:29" s="12" customFormat="1" ht="24" customHeight="1" x14ac:dyDescent="0.3">
      <c r="A13" s="234" t="s">
        <v>6</v>
      </c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11"/>
      <c r="V13" s="11"/>
    </row>
    <row r="14" spans="1:29" ht="16.2" thickBot="1" x14ac:dyDescent="0.35">
      <c r="A14" s="235"/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</row>
    <row r="15" spans="1:29" s="27" customFormat="1" ht="30.75" customHeight="1" x14ac:dyDescent="0.25">
      <c r="A15" s="236" t="s">
        <v>7</v>
      </c>
      <c r="B15" s="239" t="s">
        <v>8</v>
      </c>
      <c r="C15" s="224" t="s">
        <v>9</v>
      </c>
      <c r="D15" s="239" t="s">
        <v>10</v>
      </c>
      <c r="E15" s="239"/>
      <c r="F15" s="239"/>
      <c r="G15" s="239"/>
      <c r="H15" s="239"/>
      <c r="I15" s="239"/>
      <c r="J15" s="239"/>
      <c r="K15" s="239"/>
      <c r="L15" s="239"/>
      <c r="M15" s="244"/>
      <c r="N15" s="245" t="s">
        <v>11</v>
      </c>
      <c r="O15" s="239"/>
      <c r="P15" s="239"/>
      <c r="Q15" s="239"/>
      <c r="R15" s="239"/>
      <c r="S15" s="239"/>
      <c r="T15" s="239"/>
      <c r="U15" s="239"/>
      <c r="V15" s="239"/>
      <c r="W15" s="239"/>
      <c r="X15" s="244" t="s">
        <v>12</v>
      </c>
    </row>
    <row r="16" spans="1:29" s="27" customFormat="1" ht="30.75" customHeight="1" thickBot="1" x14ac:dyDescent="0.3">
      <c r="A16" s="237"/>
      <c r="B16" s="221"/>
      <c r="C16" s="241"/>
      <c r="D16" s="247" t="s">
        <v>13</v>
      </c>
      <c r="E16" s="247"/>
      <c r="F16" s="247"/>
      <c r="G16" s="247"/>
      <c r="H16" s="247"/>
      <c r="I16" s="247"/>
      <c r="J16" s="247"/>
      <c r="K16" s="247"/>
      <c r="L16" s="247"/>
      <c r="M16" s="248"/>
      <c r="N16" s="233"/>
      <c r="O16" s="221"/>
      <c r="P16" s="221"/>
      <c r="Q16" s="221"/>
      <c r="R16" s="221"/>
      <c r="S16" s="221"/>
      <c r="T16" s="221"/>
      <c r="U16" s="221"/>
      <c r="V16" s="221"/>
      <c r="W16" s="221"/>
      <c r="X16" s="246"/>
    </row>
    <row r="17" spans="1:24" s="27" customFormat="1" ht="23.25" customHeight="1" thickBot="1" x14ac:dyDescent="0.3">
      <c r="A17" s="237"/>
      <c r="B17" s="221"/>
      <c r="C17" s="242"/>
      <c r="D17" s="230" t="s">
        <v>14</v>
      </c>
      <c r="E17" s="231"/>
      <c r="F17" s="231"/>
      <c r="G17" s="231"/>
      <c r="H17" s="232"/>
      <c r="I17" s="230" t="s">
        <v>15</v>
      </c>
      <c r="J17" s="231"/>
      <c r="K17" s="231"/>
      <c r="L17" s="231"/>
      <c r="M17" s="232"/>
      <c r="N17" s="233" t="s">
        <v>16</v>
      </c>
      <c r="O17" s="221"/>
      <c r="P17" s="221" t="s">
        <v>17</v>
      </c>
      <c r="Q17" s="221"/>
      <c r="R17" s="249" t="s">
        <v>18</v>
      </c>
      <c r="S17" s="249"/>
      <c r="T17" s="221" t="s">
        <v>19</v>
      </c>
      <c r="U17" s="221"/>
      <c r="V17" s="221" t="s">
        <v>20</v>
      </c>
      <c r="W17" s="221"/>
      <c r="X17" s="246"/>
    </row>
    <row r="18" spans="1:24" s="27" customFormat="1" ht="78" customHeight="1" x14ac:dyDescent="0.25">
      <c r="A18" s="237"/>
      <c r="B18" s="221"/>
      <c r="C18" s="242"/>
      <c r="D18" s="222" t="s">
        <v>16</v>
      </c>
      <c r="E18" s="224" t="s">
        <v>17</v>
      </c>
      <c r="F18" s="226" t="s">
        <v>18</v>
      </c>
      <c r="G18" s="224" t="s">
        <v>19</v>
      </c>
      <c r="H18" s="228" t="s">
        <v>20</v>
      </c>
      <c r="I18" s="222" t="s">
        <v>21</v>
      </c>
      <c r="J18" s="224" t="s">
        <v>17</v>
      </c>
      <c r="K18" s="226" t="s">
        <v>18</v>
      </c>
      <c r="L18" s="224" t="s">
        <v>19</v>
      </c>
      <c r="M18" s="228" t="s">
        <v>20</v>
      </c>
      <c r="N18" s="233"/>
      <c r="O18" s="221"/>
      <c r="P18" s="221"/>
      <c r="Q18" s="221"/>
      <c r="R18" s="249"/>
      <c r="S18" s="249"/>
      <c r="T18" s="221"/>
      <c r="U18" s="221"/>
      <c r="V18" s="221"/>
      <c r="W18" s="221"/>
      <c r="X18" s="246"/>
    </row>
    <row r="19" spans="1:24" s="27" customFormat="1" ht="54" customHeight="1" thickBot="1" x14ac:dyDescent="0.3">
      <c r="A19" s="238"/>
      <c r="B19" s="240"/>
      <c r="C19" s="243"/>
      <c r="D19" s="223"/>
      <c r="E19" s="225"/>
      <c r="F19" s="227"/>
      <c r="G19" s="225"/>
      <c r="H19" s="229"/>
      <c r="I19" s="223"/>
      <c r="J19" s="225"/>
      <c r="K19" s="227"/>
      <c r="L19" s="225"/>
      <c r="M19" s="229"/>
      <c r="N19" s="86" t="s">
        <v>22</v>
      </c>
      <c r="O19" s="77" t="s">
        <v>23</v>
      </c>
      <c r="P19" s="77" t="s">
        <v>22</v>
      </c>
      <c r="Q19" s="77" t="s">
        <v>23</v>
      </c>
      <c r="R19" s="77" t="s">
        <v>22</v>
      </c>
      <c r="S19" s="77" t="s">
        <v>23</v>
      </c>
      <c r="T19" s="77" t="s">
        <v>22</v>
      </c>
      <c r="U19" s="77" t="s">
        <v>23</v>
      </c>
      <c r="V19" s="77" t="s">
        <v>22</v>
      </c>
      <c r="W19" s="77" t="s">
        <v>23</v>
      </c>
      <c r="X19" s="246"/>
    </row>
    <row r="20" spans="1:24" s="27" customFormat="1" ht="23.25" customHeight="1" x14ac:dyDescent="0.25">
      <c r="A20" s="128">
        <v>1</v>
      </c>
      <c r="B20" s="30">
        <f>A20+1</f>
        <v>2</v>
      </c>
      <c r="C20" s="85">
        <v>3</v>
      </c>
      <c r="D20" s="128">
        <v>4</v>
      </c>
      <c r="E20" s="30">
        <f t="shared" ref="E20:X20" si="0">D20+1</f>
        <v>5</v>
      </c>
      <c r="F20" s="30">
        <f t="shared" si="0"/>
        <v>6</v>
      </c>
      <c r="G20" s="30">
        <f t="shared" si="0"/>
        <v>7</v>
      </c>
      <c r="H20" s="129">
        <f t="shared" si="0"/>
        <v>8</v>
      </c>
      <c r="I20" s="128">
        <f t="shared" si="0"/>
        <v>9</v>
      </c>
      <c r="J20" s="30">
        <f t="shared" si="0"/>
        <v>10</v>
      </c>
      <c r="K20" s="30">
        <f t="shared" si="0"/>
        <v>11</v>
      </c>
      <c r="L20" s="30">
        <f t="shared" si="0"/>
        <v>12</v>
      </c>
      <c r="M20" s="129">
        <f t="shared" si="0"/>
        <v>13</v>
      </c>
      <c r="N20" s="86">
        <f t="shared" si="0"/>
        <v>14</v>
      </c>
      <c r="O20" s="77">
        <f t="shared" si="0"/>
        <v>15</v>
      </c>
      <c r="P20" s="77">
        <f t="shared" si="0"/>
        <v>16</v>
      </c>
      <c r="Q20" s="77">
        <f t="shared" si="0"/>
        <v>17</v>
      </c>
      <c r="R20" s="77">
        <f t="shared" si="0"/>
        <v>18</v>
      </c>
      <c r="S20" s="77">
        <f t="shared" si="0"/>
        <v>19</v>
      </c>
      <c r="T20" s="77">
        <f t="shared" si="0"/>
        <v>20</v>
      </c>
      <c r="U20" s="77">
        <f t="shared" si="0"/>
        <v>21</v>
      </c>
      <c r="V20" s="77">
        <f t="shared" si="0"/>
        <v>22</v>
      </c>
      <c r="W20" s="77">
        <f t="shared" si="0"/>
        <v>23</v>
      </c>
      <c r="X20" s="148">
        <f t="shared" si="0"/>
        <v>24</v>
      </c>
    </row>
    <row r="21" spans="1:24" s="45" customFormat="1" ht="36" customHeight="1" x14ac:dyDescent="0.3">
      <c r="A21" s="149" t="s">
        <v>25</v>
      </c>
      <c r="B21" s="17" t="s">
        <v>24</v>
      </c>
      <c r="C21" s="165" t="s">
        <v>26</v>
      </c>
      <c r="D21" s="140">
        <f>SUM(D22:D27)</f>
        <v>13.383479999999999</v>
      </c>
      <c r="E21" s="139">
        <f t="shared" ref="E21:L21" si="1">SUM(E22:E27)</f>
        <v>0</v>
      </c>
      <c r="F21" s="139">
        <f t="shared" si="1"/>
        <v>0</v>
      </c>
      <c r="G21" s="139">
        <f t="shared" ref="G21" si="2">SUM(G22:G27)</f>
        <v>13.383479999999999</v>
      </c>
      <c r="H21" s="89">
        <f t="shared" si="1"/>
        <v>0</v>
      </c>
      <c r="I21" s="140">
        <f>SUM(I22:I27)</f>
        <v>15.268420000000001</v>
      </c>
      <c r="J21" s="42">
        <f t="shared" si="1"/>
        <v>0</v>
      </c>
      <c r="K21" s="42">
        <f t="shared" si="1"/>
        <v>0</v>
      </c>
      <c r="L21" s="139">
        <f t="shared" si="1"/>
        <v>15.268420000000001</v>
      </c>
      <c r="M21" s="119">
        <v>0</v>
      </c>
      <c r="N21" s="87">
        <f>D21-I21</f>
        <v>-1.8849400000000021</v>
      </c>
      <c r="O21" s="43">
        <f>N21/D21*100</f>
        <v>-14.084079775962621</v>
      </c>
      <c r="P21" s="44">
        <v>0</v>
      </c>
      <c r="Q21" s="44">
        <v>0</v>
      </c>
      <c r="R21" s="44">
        <v>0</v>
      </c>
      <c r="S21" s="44">
        <v>0</v>
      </c>
      <c r="T21" s="42">
        <f>G21-L21</f>
        <v>-1.8849400000000021</v>
      </c>
      <c r="U21" s="43">
        <f>T21/G21*100</f>
        <v>-14.084079775962621</v>
      </c>
      <c r="V21" s="44">
        <v>0</v>
      </c>
      <c r="W21" s="44">
        <v>0</v>
      </c>
      <c r="X21" s="150" t="s">
        <v>144</v>
      </c>
    </row>
    <row r="22" spans="1:24" s="45" customFormat="1" ht="19.5" customHeight="1" x14ac:dyDescent="0.3">
      <c r="A22" s="149" t="s">
        <v>27</v>
      </c>
      <c r="B22" s="17" t="s">
        <v>28</v>
      </c>
      <c r="C22" s="165" t="s">
        <v>26</v>
      </c>
      <c r="D22" s="140">
        <f>D29</f>
        <v>0</v>
      </c>
      <c r="E22" s="139">
        <f t="shared" ref="E22:L22" si="3">E29</f>
        <v>0</v>
      </c>
      <c r="F22" s="139">
        <f t="shared" si="3"/>
        <v>0</v>
      </c>
      <c r="G22" s="139">
        <f t="shared" si="3"/>
        <v>0</v>
      </c>
      <c r="H22" s="89">
        <f t="shared" si="3"/>
        <v>0</v>
      </c>
      <c r="I22" s="140">
        <f t="shared" si="3"/>
        <v>4.7217859999999998</v>
      </c>
      <c r="J22" s="139">
        <f t="shared" si="3"/>
        <v>0</v>
      </c>
      <c r="K22" s="139">
        <f t="shared" si="3"/>
        <v>0</v>
      </c>
      <c r="L22" s="139">
        <f t="shared" si="3"/>
        <v>4.7217859999999998</v>
      </c>
      <c r="M22" s="89">
        <f t="shared" ref="M22" si="4">M29</f>
        <v>0</v>
      </c>
      <c r="N22" s="87">
        <f t="shared" ref="N22:N88" si="5">D22-I22</f>
        <v>-4.7217859999999998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2">
        <f t="shared" ref="T22:T88" si="6">G22-L22</f>
        <v>-4.7217859999999998</v>
      </c>
      <c r="U22" s="44">
        <v>0</v>
      </c>
      <c r="V22" s="44">
        <v>0</v>
      </c>
      <c r="W22" s="44">
        <v>0</v>
      </c>
      <c r="X22" s="150" t="s">
        <v>144</v>
      </c>
    </row>
    <row r="23" spans="1:24" s="45" customFormat="1" ht="36.75" customHeight="1" x14ac:dyDescent="0.3">
      <c r="A23" s="149" t="s">
        <v>29</v>
      </c>
      <c r="B23" s="17" t="s">
        <v>30</v>
      </c>
      <c r="C23" s="165" t="s">
        <v>26</v>
      </c>
      <c r="D23" s="142">
        <f t="shared" ref="D23:L23" si="7">D50</f>
        <v>9.5077199999999991</v>
      </c>
      <c r="E23" s="141">
        <f t="shared" si="7"/>
        <v>0</v>
      </c>
      <c r="F23" s="141">
        <f t="shared" si="7"/>
        <v>0</v>
      </c>
      <c r="G23" s="141">
        <f t="shared" si="7"/>
        <v>9.5077199999999991</v>
      </c>
      <c r="H23" s="91">
        <f t="shared" si="7"/>
        <v>0</v>
      </c>
      <c r="I23" s="142">
        <f t="shared" si="7"/>
        <v>10.544634</v>
      </c>
      <c r="J23" s="141">
        <f t="shared" si="7"/>
        <v>0</v>
      </c>
      <c r="K23" s="141">
        <f t="shared" si="7"/>
        <v>0</v>
      </c>
      <c r="L23" s="141">
        <f t="shared" si="7"/>
        <v>10.544634</v>
      </c>
      <c r="M23" s="91">
        <f t="shared" ref="M23" si="8">M50</f>
        <v>0</v>
      </c>
      <c r="N23" s="87">
        <f t="shared" si="5"/>
        <v>-1.0369140000000012</v>
      </c>
      <c r="O23" s="43">
        <f t="shared" ref="O23:O88" si="9">N23/D23*100</f>
        <v>-10.906021632946713</v>
      </c>
      <c r="P23" s="44">
        <v>0</v>
      </c>
      <c r="Q23" s="44">
        <v>0</v>
      </c>
      <c r="R23" s="44">
        <v>0</v>
      </c>
      <c r="S23" s="44">
        <v>0</v>
      </c>
      <c r="T23" s="42">
        <f t="shared" si="6"/>
        <v>-1.0369140000000012</v>
      </c>
      <c r="U23" s="43">
        <f t="shared" ref="U23:U88" si="10">T23/G23*100</f>
        <v>-10.906021632946713</v>
      </c>
      <c r="V23" s="44">
        <v>0</v>
      </c>
      <c r="W23" s="44">
        <v>0</v>
      </c>
      <c r="X23" s="171" t="s">
        <v>144</v>
      </c>
    </row>
    <row r="24" spans="1:24" s="45" customFormat="1" ht="61.5" customHeight="1" x14ac:dyDescent="0.3">
      <c r="A24" s="149" t="s">
        <v>31</v>
      </c>
      <c r="B24" s="17" t="s">
        <v>32</v>
      </c>
      <c r="C24" s="165" t="s">
        <v>26</v>
      </c>
      <c r="D24" s="90">
        <v>0</v>
      </c>
      <c r="E24" s="40">
        <v>0</v>
      </c>
      <c r="F24" s="40">
        <v>0</v>
      </c>
      <c r="G24" s="40">
        <f t="shared" ref="G24" si="11">G77</f>
        <v>0</v>
      </c>
      <c r="H24" s="91">
        <v>0</v>
      </c>
      <c r="I24" s="90">
        <v>0</v>
      </c>
      <c r="J24" s="40">
        <v>0</v>
      </c>
      <c r="K24" s="41">
        <v>0</v>
      </c>
      <c r="L24" s="41">
        <v>0</v>
      </c>
      <c r="M24" s="120">
        <v>0</v>
      </c>
      <c r="N24" s="87">
        <f t="shared" si="5"/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2">
        <f t="shared" si="6"/>
        <v>0</v>
      </c>
      <c r="U24" s="44">
        <v>0</v>
      </c>
      <c r="V24" s="44">
        <v>0</v>
      </c>
      <c r="W24" s="44">
        <v>0</v>
      </c>
      <c r="X24" s="171" t="s">
        <v>144</v>
      </c>
    </row>
    <row r="25" spans="1:24" s="45" customFormat="1" ht="37.5" customHeight="1" x14ac:dyDescent="0.3">
      <c r="A25" s="149" t="s">
        <v>33</v>
      </c>
      <c r="B25" s="17" t="s">
        <v>34</v>
      </c>
      <c r="C25" s="165" t="s">
        <v>26</v>
      </c>
      <c r="D25" s="40">
        <f t="shared" ref="D25:F25" si="12">D80</f>
        <v>0.65855999999999992</v>
      </c>
      <c r="E25" s="40">
        <f t="shared" si="12"/>
        <v>0</v>
      </c>
      <c r="F25" s="40">
        <f t="shared" si="12"/>
        <v>0</v>
      </c>
      <c r="G25" s="40">
        <f t="shared" ref="G25:H25" si="13">G80</f>
        <v>0.65855999999999992</v>
      </c>
      <c r="H25" s="40">
        <f t="shared" si="13"/>
        <v>0</v>
      </c>
      <c r="I25" s="156">
        <f>I80</f>
        <v>0</v>
      </c>
      <c r="J25" s="40">
        <f t="shared" ref="J25:L25" si="14">J80</f>
        <v>0</v>
      </c>
      <c r="K25" s="40">
        <f t="shared" si="14"/>
        <v>0</v>
      </c>
      <c r="L25" s="157">
        <f t="shared" si="14"/>
        <v>0</v>
      </c>
      <c r="M25" s="120">
        <v>0</v>
      </c>
      <c r="N25" s="87">
        <f t="shared" si="5"/>
        <v>0.65855999999999992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2">
        <f t="shared" si="6"/>
        <v>0.65855999999999992</v>
      </c>
      <c r="U25" s="44">
        <v>0</v>
      </c>
      <c r="V25" s="44">
        <v>0</v>
      </c>
      <c r="W25" s="44">
        <v>0</v>
      </c>
      <c r="X25" s="171" t="s">
        <v>144</v>
      </c>
    </row>
    <row r="26" spans="1:24" s="45" customFormat="1" ht="38.25" customHeight="1" x14ac:dyDescent="0.3">
      <c r="A26" s="149" t="s">
        <v>35</v>
      </c>
      <c r="B26" s="17" t="s">
        <v>36</v>
      </c>
      <c r="C26" s="165" t="s">
        <v>26</v>
      </c>
      <c r="D26" s="90">
        <v>0</v>
      </c>
      <c r="E26" s="40">
        <v>0</v>
      </c>
      <c r="F26" s="40">
        <v>0</v>
      </c>
      <c r="G26" s="40">
        <f t="shared" ref="G26:G27" si="15">G82</f>
        <v>0</v>
      </c>
      <c r="H26" s="91">
        <v>0</v>
      </c>
      <c r="I26" s="90">
        <v>0</v>
      </c>
      <c r="J26" s="40">
        <v>0</v>
      </c>
      <c r="K26" s="41">
        <v>0</v>
      </c>
      <c r="L26" s="41">
        <v>0</v>
      </c>
      <c r="M26" s="120">
        <v>0</v>
      </c>
      <c r="N26" s="87">
        <f t="shared" si="5"/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2">
        <f t="shared" si="6"/>
        <v>0</v>
      </c>
      <c r="U26" s="44">
        <v>0</v>
      </c>
      <c r="V26" s="44">
        <v>0</v>
      </c>
      <c r="W26" s="44">
        <v>0</v>
      </c>
      <c r="X26" s="171" t="s">
        <v>144</v>
      </c>
    </row>
    <row r="27" spans="1:24" s="45" customFormat="1" ht="22.5" customHeight="1" x14ac:dyDescent="0.3">
      <c r="A27" s="149" t="s">
        <v>37</v>
      </c>
      <c r="B27" s="17" t="s">
        <v>38</v>
      </c>
      <c r="C27" s="165" t="s">
        <v>26</v>
      </c>
      <c r="D27" s="90">
        <f>D83</f>
        <v>3.2172000000000001</v>
      </c>
      <c r="E27" s="40">
        <f>E83</f>
        <v>0</v>
      </c>
      <c r="F27" s="40">
        <f>F83</f>
        <v>0</v>
      </c>
      <c r="G27" s="40">
        <f t="shared" si="15"/>
        <v>3.2172000000000001</v>
      </c>
      <c r="H27" s="91">
        <f>H83</f>
        <v>0</v>
      </c>
      <c r="I27" s="142">
        <f>I83</f>
        <v>2E-3</v>
      </c>
      <c r="J27" s="141">
        <f>J83</f>
        <v>0</v>
      </c>
      <c r="K27" s="141">
        <f>K83</f>
        <v>0</v>
      </c>
      <c r="L27" s="141">
        <f t="shared" ref="L27" si="16">L83</f>
        <v>2E-3</v>
      </c>
      <c r="M27" s="256">
        <f>M83</f>
        <v>0</v>
      </c>
      <c r="N27" s="87">
        <f t="shared" si="5"/>
        <v>3.2152000000000003</v>
      </c>
      <c r="O27" s="43">
        <f t="shared" si="9"/>
        <v>99.937834141489503</v>
      </c>
      <c r="P27" s="44">
        <v>0</v>
      </c>
      <c r="Q27" s="44">
        <v>0</v>
      </c>
      <c r="R27" s="44">
        <v>0</v>
      </c>
      <c r="S27" s="44">
        <v>0</v>
      </c>
      <c r="T27" s="42">
        <f t="shared" si="6"/>
        <v>3.2152000000000003</v>
      </c>
      <c r="U27" s="43">
        <f t="shared" si="10"/>
        <v>99.937834141489503</v>
      </c>
      <c r="V27" s="44">
        <v>0</v>
      </c>
      <c r="W27" s="44">
        <v>0</v>
      </c>
      <c r="X27" s="171" t="s">
        <v>144</v>
      </c>
    </row>
    <row r="28" spans="1:24" s="65" customFormat="1" ht="21.75" customHeight="1" x14ac:dyDescent="0.3">
      <c r="A28" s="151" t="s">
        <v>39</v>
      </c>
      <c r="B28" s="182" t="s">
        <v>40</v>
      </c>
      <c r="C28" s="183" t="s">
        <v>26</v>
      </c>
      <c r="D28" s="130">
        <f>D21</f>
        <v>13.383479999999999</v>
      </c>
      <c r="E28" s="61">
        <f t="shared" ref="E28:M28" si="17">E21</f>
        <v>0</v>
      </c>
      <c r="F28" s="61">
        <f t="shared" si="17"/>
        <v>0</v>
      </c>
      <c r="G28" s="61">
        <f t="shared" ref="G28" si="18">G29+G50+G77+G80+G82+G83</f>
        <v>13.383479999999999</v>
      </c>
      <c r="H28" s="131">
        <f t="shared" si="17"/>
        <v>0</v>
      </c>
      <c r="I28" s="130">
        <f t="shared" si="17"/>
        <v>15.268420000000001</v>
      </c>
      <c r="J28" s="61">
        <f t="shared" si="17"/>
        <v>0</v>
      </c>
      <c r="K28" s="61">
        <f t="shared" si="17"/>
        <v>0</v>
      </c>
      <c r="L28" s="61">
        <f t="shared" si="17"/>
        <v>15.268420000000001</v>
      </c>
      <c r="M28" s="131">
        <f t="shared" si="17"/>
        <v>0</v>
      </c>
      <c r="N28" s="110">
        <f t="shared" si="5"/>
        <v>-1.8849400000000021</v>
      </c>
      <c r="O28" s="63">
        <f t="shared" si="9"/>
        <v>-14.084079775962621</v>
      </c>
      <c r="P28" s="64">
        <v>0</v>
      </c>
      <c r="Q28" s="64">
        <v>0</v>
      </c>
      <c r="R28" s="64">
        <v>0</v>
      </c>
      <c r="S28" s="64">
        <v>0</v>
      </c>
      <c r="T28" s="62">
        <f t="shared" si="6"/>
        <v>-1.8849400000000021</v>
      </c>
      <c r="U28" s="63">
        <f t="shared" si="10"/>
        <v>-14.084079775962621</v>
      </c>
      <c r="V28" s="64">
        <v>0</v>
      </c>
      <c r="W28" s="64">
        <v>0</v>
      </c>
      <c r="X28" s="172" t="s">
        <v>144</v>
      </c>
    </row>
    <row r="29" spans="1:24" s="55" customFormat="1" ht="35.25" customHeight="1" x14ac:dyDescent="0.3">
      <c r="A29" s="152" t="s">
        <v>41</v>
      </c>
      <c r="B29" s="18" t="s">
        <v>42</v>
      </c>
      <c r="C29" s="169" t="s">
        <v>26</v>
      </c>
      <c r="D29" s="92">
        <f>D30+D35+D38+D47</f>
        <v>0</v>
      </c>
      <c r="E29" s="50">
        <f t="shared" ref="E29:M29" si="19">E30+E35+E38+E47</f>
        <v>0</v>
      </c>
      <c r="F29" s="50">
        <f t="shared" si="19"/>
        <v>0</v>
      </c>
      <c r="G29" s="78">
        <v>0</v>
      </c>
      <c r="H29" s="93">
        <f t="shared" si="19"/>
        <v>0</v>
      </c>
      <c r="I29" s="121">
        <f t="shared" si="19"/>
        <v>4.7217859999999998</v>
      </c>
      <c r="J29" s="50">
        <f t="shared" si="19"/>
        <v>0</v>
      </c>
      <c r="K29" s="50">
        <f t="shared" si="19"/>
        <v>0</v>
      </c>
      <c r="L29" s="81">
        <f t="shared" si="19"/>
        <v>4.7217859999999998</v>
      </c>
      <c r="M29" s="93">
        <f t="shared" si="19"/>
        <v>0</v>
      </c>
      <c r="N29" s="111">
        <f t="shared" si="5"/>
        <v>-4.7217859999999998</v>
      </c>
      <c r="O29" s="54">
        <v>0</v>
      </c>
      <c r="P29" s="54">
        <v>0</v>
      </c>
      <c r="Q29" s="54">
        <v>0</v>
      </c>
      <c r="R29" s="54">
        <v>0</v>
      </c>
      <c r="S29" s="54">
        <v>0</v>
      </c>
      <c r="T29" s="52">
        <f t="shared" si="6"/>
        <v>-4.7217859999999998</v>
      </c>
      <c r="U29" s="54">
        <v>0</v>
      </c>
      <c r="V29" s="54">
        <v>0</v>
      </c>
      <c r="W29" s="54">
        <v>0</v>
      </c>
      <c r="X29" s="173" t="s">
        <v>144</v>
      </c>
    </row>
    <row r="30" spans="1:24" s="39" customFormat="1" ht="60" customHeight="1" x14ac:dyDescent="0.3">
      <c r="A30" s="153" t="s">
        <v>43</v>
      </c>
      <c r="B30" s="19" t="s">
        <v>44</v>
      </c>
      <c r="C30" s="163" t="s">
        <v>26</v>
      </c>
      <c r="D30" s="94">
        <f>D31+D32+D33</f>
        <v>0</v>
      </c>
      <c r="E30" s="35">
        <f t="shared" ref="E30:M30" si="20">E31+E32+E33</f>
        <v>0</v>
      </c>
      <c r="F30" s="35">
        <f t="shared" si="20"/>
        <v>0</v>
      </c>
      <c r="G30" s="79">
        <v>0</v>
      </c>
      <c r="H30" s="95">
        <f t="shared" si="20"/>
        <v>0</v>
      </c>
      <c r="I30" s="122">
        <f t="shared" si="20"/>
        <v>4.7217859999999998</v>
      </c>
      <c r="J30" s="35">
        <f t="shared" si="20"/>
        <v>0</v>
      </c>
      <c r="K30" s="35">
        <f t="shared" si="20"/>
        <v>0</v>
      </c>
      <c r="L30" s="82">
        <f t="shared" si="20"/>
        <v>4.7217859999999998</v>
      </c>
      <c r="M30" s="95">
        <f t="shared" si="20"/>
        <v>0</v>
      </c>
      <c r="N30" s="112">
        <f t="shared" si="5"/>
        <v>-4.7217859999999998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6">
        <f t="shared" si="6"/>
        <v>-4.7217859999999998</v>
      </c>
      <c r="U30" s="38">
        <v>0</v>
      </c>
      <c r="V30" s="38">
        <v>0</v>
      </c>
      <c r="W30" s="38">
        <v>0</v>
      </c>
      <c r="X30" s="174" t="s">
        <v>144</v>
      </c>
    </row>
    <row r="31" spans="1:24" s="70" customFormat="1" ht="57" customHeight="1" x14ac:dyDescent="0.3">
      <c r="A31" s="154" t="s">
        <v>45</v>
      </c>
      <c r="B31" s="20" t="s">
        <v>46</v>
      </c>
      <c r="C31" s="159" t="s">
        <v>26</v>
      </c>
      <c r="D31" s="96">
        <f>SUM(E31:H31)</f>
        <v>0</v>
      </c>
      <c r="E31" s="67">
        <v>0</v>
      </c>
      <c r="F31" s="67">
        <v>0</v>
      </c>
      <c r="G31" s="80">
        <v>0</v>
      </c>
      <c r="H31" s="97">
        <v>0</v>
      </c>
      <c r="I31" s="123">
        <v>0.93482600000000005</v>
      </c>
      <c r="J31" s="67">
        <v>0</v>
      </c>
      <c r="K31" s="67">
        <v>0</v>
      </c>
      <c r="L31" s="83">
        <v>0.93482600000000005</v>
      </c>
      <c r="M31" s="97">
        <v>0</v>
      </c>
      <c r="N31" s="113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8" t="s">
        <v>144</v>
      </c>
      <c r="U31" s="69">
        <v>0</v>
      </c>
      <c r="V31" s="69">
        <v>0</v>
      </c>
      <c r="W31" s="69">
        <v>0</v>
      </c>
      <c r="X31" s="214" t="s">
        <v>167</v>
      </c>
    </row>
    <row r="32" spans="1:24" s="60" customFormat="1" ht="63.75" customHeight="1" x14ac:dyDescent="0.3">
      <c r="A32" s="154" t="s">
        <v>47</v>
      </c>
      <c r="B32" s="20" t="s">
        <v>48</v>
      </c>
      <c r="C32" s="159" t="s">
        <v>26</v>
      </c>
      <c r="D32" s="96">
        <f t="shared" ref="D32:D33" si="21">SUM(E32:H32)</f>
        <v>0</v>
      </c>
      <c r="E32" s="57">
        <v>0</v>
      </c>
      <c r="F32" s="57">
        <v>0</v>
      </c>
      <c r="G32" s="80">
        <v>0</v>
      </c>
      <c r="H32" s="98">
        <v>0</v>
      </c>
      <c r="I32" s="123">
        <v>3.7869599999999997</v>
      </c>
      <c r="J32" s="57">
        <v>0</v>
      </c>
      <c r="K32" s="57">
        <v>0</v>
      </c>
      <c r="L32" s="83">
        <v>3.7869599999999997</v>
      </c>
      <c r="M32" s="98">
        <v>0</v>
      </c>
      <c r="N32" s="114">
        <v>0</v>
      </c>
      <c r="O32" s="59">
        <v>0</v>
      </c>
      <c r="P32" s="59">
        <v>0</v>
      </c>
      <c r="Q32" s="59">
        <v>0</v>
      </c>
      <c r="R32" s="59">
        <v>0</v>
      </c>
      <c r="S32" s="59">
        <v>0</v>
      </c>
      <c r="T32" s="58" t="s">
        <v>144</v>
      </c>
      <c r="U32" s="59">
        <v>0</v>
      </c>
      <c r="V32" s="59">
        <v>0</v>
      </c>
      <c r="W32" s="59">
        <v>0</v>
      </c>
      <c r="X32" s="214" t="s">
        <v>167</v>
      </c>
    </row>
    <row r="33" spans="1:24" s="60" customFormat="1" ht="57.75" customHeight="1" x14ac:dyDescent="0.3">
      <c r="A33" s="154" t="s">
        <v>49</v>
      </c>
      <c r="B33" s="20" t="s">
        <v>50</v>
      </c>
      <c r="C33" s="159" t="s">
        <v>26</v>
      </c>
      <c r="D33" s="96">
        <f t="shared" si="21"/>
        <v>0</v>
      </c>
      <c r="E33" s="57">
        <v>0</v>
      </c>
      <c r="F33" s="57">
        <v>0</v>
      </c>
      <c r="G33" s="80">
        <v>0</v>
      </c>
      <c r="H33" s="98">
        <v>0</v>
      </c>
      <c r="I33" s="123">
        <f t="shared" ref="I33" si="22">SUM(J33:M33)</f>
        <v>0</v>
      </c>
      <c r="J33" s="57">
        <v>0</v>
      </c>
      <c r="K33" s="57">
        <v>0</v>
      </c>
      <c r="L33" s="83">
        <v>0</v>
      </c>
      <c r="M33" s="98">
        <v>0</v>
      </c>
      <c r="N33" s="114">
        <f t="shared" si="5"/>
        <v>0</v>
      </c>
      <c r="O33" s="59">
        <v>0</v>
      </c>
      <c r="P33" s="59">
        <v>0</v>
      </c>
      <c r="Q33" s="59">
        <v>0</v>
      </c>
      <c r="R33" s="59">
        <v>0</v>
      </c>
      <c r="S33" s="59">
        <v>0</v>
      </c>
      <c r="T33" s="58" t="s">
        <v>144</v>
      </c>
      <c r="U33" s="59">
        <v>0</v>
      </c>
      <c r="V33" s="59">
        <v>0</v>
      </c>
      <c r="W33" s="59">
        <v>0</v>
      </c>
      <c r="X33" s="214" t="s">
        <v>167</v>
      </c>
    </row>
    <row r="34" spans="1:24" s="60" customFormat="1" ht="36.75" hidden="1" customHeight="1" outlineLevel="1" x14ac:dyDescent="0.3">
      <c r="A34" s="184"/>
      <c r="B34" s="185"/>
      <c r="C34" s="22"/>
      <c r="D34" s="101">
        <f t="shared" ref="D34" si="23">SUM(E34:H34)</f>
        <v>0</v>
      </c>
      <c r="E34" s="57">
        <v>0</v>
      </c>
      <c r="F34" s="57">
        <v>0</v>
      </c>
      <c r="G34" s="143"/>
      <c r="H34" s="98">
        <v>0</v>
      </c>
      <c r="I34" s="144">
        <f t="shared" ref="I34" si="24">SUM(J34:M34)</f>
        <v>0</v>
      </c>
      <c r="J34" s="57">
        <v>0</v>
      </c>
      <c r="K34" s="57">
        <v>0</v>
      </c>
      <c r="L34" s="134">
        <v>0</v>
      </c>
      <c r="M34" s="98">
        <v>0</v>
      </c>
      <c r="N34" s="114">
        <f t="shared" ref="N34" si="25">D34-I34</f>
        <v>0</v>
      </c>
      <c r="O34" s="59">
        <v>0</v>
      </c>
      <c r="P34" s="59">
        <v>0</v>
      </c>
      <c r="Q34" s="59">
        <v>0</v>
      </c>
      <c r="R34" s="59">
        <v>0</v>
      </c>
      <c r="S34" s="59">
        <v>0</v>
      </c>
      <c r="T34" s="58">
        <f t="shared" ref="T34" si="26">G34-L34</f>
        <v>0</v>
      </c>
      <c r="U34" s="59">
        <v>0</v>
      </c>
      <c r="V34" s="59">
        <v>0</v>
      </c>
      <c r="W34" s="59">
        <v>0</v>
      </c>
      <c r="X34" s="176" t="s">
        <v>144</v>
      </c>
    </row>
    <row r="35" spans="1:24" s="39" customFormat="1" ht="48" customHeight="1" collapsed="1" x14ac:dyDescent="0.3">
      <c r="A35" s="153" t="s">
        <v>51</v>
      </c>
      <c r="B35" s="19" t="s">
        <v>52</v>
      </c>
      <c r="C35" s="163" t="s">
        <v>26</v>
      </c>
      <c r="D35" s="94">
        <f>D36+D37</f>
        <v>0</v>
      </c>
      <c r="E35" s="35">
        <f t="shared" ref="E35:M35" si="27">E36+E37</f>
        <v>0</v>
      </c>
      <c r="F35" s="35">
        <f t="shared" si="27"/>
        <v>0</v>
      </c>
      <c r="G35" s="35">
        <v>0</v>
      </c>
      <c r="H35" s="95">
        <f t="shared" si="27"/>
        <v>0</v>
      </c>
      <c r="I35" s="94">
        <f t="shared" si="27"/>
        <v>0</v>
      </c>
      <c r="J35" s="35">
        <f t="shared" si="27"/>
        <v>0</v>
      </c>
      <c r="K35" s="35">
        <f t="shared" si="27"/>
        <v>0</v>
      </c>
      <c r="L35" s="35">
        <f t="shared" si="27"/>
        <v>0</v>
      </c>
      <c r="M35" s="95">
        <f t="shared" si="27"/>
        <v>0</v>
      </c>
      <c r="N35" s="112">
        <f t="shared" si="5"/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6">
        <f t="shared" si="6"/>
        <v>0</v>
      </c>
      <c r="U35" s="38">
        <v>0</v>
      </c>
      <c r="V35" s="38">
        <v>0</v>
      </c>
      <c r="W35" s="38">
        <v>0</v>
      </c>
      <c r="X35" s="174" t="s">
        <v>144</v>
      </c>
    </row>
    <row r="36" spans="1:24" ht="78" hidden="1" customHeight="1" outlineLevel="1" x14ac:dyDescent="0.3">
      <c r="A36" s="149" t="s">
        <v>53</v>
      </c>
      <c r="B36" s="17" t="s">
        <v>54</v>
      </c>
      <c r="C36" s="165" t="s">
        <v>26</v>
      </c>
      <c r="D36" s="99">
        <v>0</v>
      </c>
      <c r="E36" s="29">
        <v>0</v>
      </c>
      <c r="F36" s="29">
        <v>0</v>
      </c>
      <c r="G36" s="29">
        <v>0</v>
      </c>
      <c r="H36" s="100">
        <v>0</v>
      </c>
      <c r="I36" s="124">
        <v>0</v>
      </c>
      <c r="J36" s="29">
        <v>0</v>
      </c>
      <c r="K36" s="29">
        <v>0</v>
      </c>
      <c r="L36" s="29">
        <v>0</v>
      </c>
      <c r="M36" s="100">
        <v>0</v>
      </c>
      <c r="N36" s="115">
        <f t="shared" si="5"/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25">
        <f t="shared" si="6"/>
        <v>0</v>
      </c>
      <c r="U36" s="26">
        <v>0</v>
      </c>
      <c r="V36" s="26">
        <v>0</v>
      </c>
      <c r="W36" s="26">
        <v>0</v>
      </c>
      <c r="X36" s="177" t="s">
        <v>144</v>
      </c>
    </row>
    <row r="37" spans="1:24" ht="56.25" hidden="1" customHeight="1" outlineLevel="1" x14ac:dyDescent="0.3">
      <c r="A37" s="149" t="s">
        <v>55</v>
      </c>
      <c r="B37" s="17" t="s">
        <v>56</v>
      </c>
      <c r="C37" s="165" t="s">
        <v>26</v>
      </c>
      <c r="D37" s="99">
        <v>0</v>
      </c>
      <c r="E37" s="29">
        <v>0</v>
      </c>
      <c r="F37" s="29">
        <v>0</v>
      </c>
      <c r="G37" s="29">
        <v>0</v>
      </c>
      <c r="H37" s="100">
        <v>0</v>
      </c>
      <c r="I37" s="124">
        <v>0</v>
      </c>
      <c r="J37" s="29">
        <v>0</v>
      </c>
      <c r="K37" s="29">
        <v>0</v>
      </c>
      <c r="L37" s="29">
        <v>0</v>
      </c>
      <c r="M37" s="100">
        <v>0</v>
      </c>
      <c r="N37" s="115">
        <f t="shared" si="5"/>
        <v>0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5">
        <f t="shared" si="6"/>
        <v>0</v>
      </c>
      <c r="U37" s="26">
        <v>0</v>
      </c>
      <c r="V37" s="26">
        <v>0</v>
      </c>
      <c r="W37" s="26">
        <v>0</v>
      </c>
      <c r="X37" s="177" t="s">
        <v>144</v>
      </c>
    </row>
    <row r="38" spans="1:24" s="39" customFormat="1" ht="39.6" hidden="1" outlineLevel="1" x14ac:dyDescent="0.3">
      <c r="A38" s="153" t="s">
        <v>57</v>
      </c>
      <c r="B38" s="19" t="s">
        <v>58</v>
      </c>
      <c r="C38" s="163" t="s">
        <v>26</v>
      </c>
      <c r="D38" s="94">
        <f>D39+D43</f>
        <v>0</v>
      </c>
      <c r="E38" s="35">
        <f t="shared" ref="E38:M38" si="28">E39+E43</f>
        <v>0</v>
      </c>
      <c r="F38" s="35">
        <f t="shared" si="28"/>
        <v>0</v>
      </c>
      <c r="G38" s="35">
        <v>0</v>
      </c>
      <c r="H38" s="95">
        <f t="shared" si="28"/>
        <v>0</v>
      </c>
      <c r="I38" s="94">
        <f t="shared" si="28"/>
        <v>0</v>
      </c>
      <c r="J38" s="35">
        <f t="shared" si="28"/>
        <v>0</v>
      </c>
      <c r="K38" s="35">
        <f t="shared" si="28"/>
        <v>0</v>
      </c>
      <c r="L38" s="35">
        <f t="shared" si="28"/>
        <v>0</v>
      </c>
      <c r="M38" s="95">
        <f t="shared" si="28"/>
        <v>0</v>
      </c>
      <c r="N38" s="112">
        <f t="shared" si="5"/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6">
        <f t="shared" si="6"/>
        <v>0</v>
      </c>
      <c r="U38" s="38">
        <v>0</v>
      </c>
      <c r="V38" s="38">
        <v>0</v>
      </c>
      <c r="W38" s="38">
        <v>0</v>
      </c>
      <c r="X38" s="174" t="s">
        <v>144</v>
      </c>
    </row>
    <row r="39" spans="1:24" ht="26.4" hidden="1" outlineLevel="2" x14ac:dyDescent="0.3">
      <c r="A39" s="149" t="s">
        <v>59</v>
      </c>
      <c r="B39" s="17" t="s">
        <v>60</v>
      </c>
      <c r="C39" s="165" t="s">
        <v>26</v>
      </c>
      <c r="D39" s="99">
        <f>SUM(D40:D46)</f>
        <v>0</v>
      </c>
      <c r="E39" s="29">
        <v>0</v>
      </c>
      <c r="F39" s="29">
        <v>0</v>
      </c>
      <c r="G39" s="29">
        <v>0</v>
      </c>
      <c r="H39" s="100">
        <v>0</v>
      </c>
      <c r="I39" s="124">
        <v>0</v>
      </c>
      <c r="J39" s="29">
        <v>0</v>
      </c>
      <c r="K39" s="29">
        <v>0</v>
      </c>
      <c r="L39" s="29">
        <v>0</v>
      </c>
      <c r="M39" s="100">
        <v>0</v>
      </c>
      <c r="N39" s="115">
        <f t="shared" si="5"/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5">
        <f t="shared" si="6"/>
        <v>0</v>
      </c>
      <c r="U39" s="26">
        <v>0</v>
      </c>
      <c r="V39" s="26">
        <v>0</v>
      </c>
      <c r="W39" s="26">
        <v>0</v>
      </c>
      <c r="X39" s="177" t="s">
        <v>144</v>
      </c>
    </row>
    <row r="40" spans="1:24" ht="79.2" hidden="1" outlineLevel="2" x14ac:dyDescent="0.3">
      <c r="A40" s="149" t="s">
        <v>61</v>
      </c>
      <c r="B40" s="17" t="s">
        <v>62</v>
      </c>
      <c r="C40" s="165" t="s">
        <v>26</v>
      </c>
      <c r="D40" s="99">
        <v>0</v>
      </c>
      <c r="E40" s="29">
        <v>0</v>
      </c>
      <c r="F40" s="29">
        <v>0</v>
      </c>
      <c r="G40" s="29">
        <v>0</v>
      </c>
      <c r="H40" s="100">
        <v>0</v>
      </c>
      <c r="I40" s="124">
        <v>0</v>
      </c>
      <c r="J40" s="29">
        <v>0</v>
      </c>
      <c r="K40" s="29">
        <v>0</v>
      </c>
      <c r="L40" s="29">
        <v>0</v>
      </c>
      <c r="M40" s="100">
        <v>0</v>
      </c>
      <c r="N40" s="115">
        <f t="shared" si="5"/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25">
        <f t="shared" si="6"/>
        <v>0</v>
      </c>
      <c r="U40" s="26">
        <v>0</v>
      </c>
      <c r="V40" s="26">
        <v>0</v>
      </c>
      <c r="W40" s="26">
        <v>0</v>
      </c>
      <c r="X40" s="177" t="s">
        <v>144</v>
      </c>
    </row>
    <row r="41" spans="1:24" ht="103.5" hidden="1" customHeight="1" outlineLevel="2" x14ac:dyDescent="0.3">
      <c r="A41" s="149" t="s">
        <v>63</v>
      </c>
      <c r="B41" s="17" t="s">
        <v>64</v>
      </c>
      <c r="C41" s="165" t="s">
        <v>26</v>
      </c>
      <c r="D41" s="99">
        <v>0</v>
      </c>
      <c r="E41" s="29">
        <v>0</v>
      </c>
      <c r="F41" s="29">
        <v>0</v>
      </c>
      <c r="G41" s="29">
        <v>0</v>
      </c>
      <c r="H41" s="100">
        <v>0</v>
      </c>
      <c r="I41" s="124">
        <v>0</v>
      </c>
      <c r="J41" s="29">
        <v>0</v>
      </c>
      <c r="K41" s="29">
        <v>0</v>
      </c>
      <c r="L41" s="29">
        <v>0</v>
      </c>
      <c r="M41" s="100">
        <v>0</v>
      </c>
      <c r="N41" s="115">
        <f t="shared" si="5"/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25">
        <f t="shared" si="6"/>
        <v>0</v>
      </c>
      <c r="U41" s="26">
        <v>0</v>
      </c>
      <c r="V41" s="26">
        <v>0</v>
      </c>
      <c r="W41" s="26">
        <v>0</v>
      </c>
      <c r="X41" s="177" t="s">
        <v>144</v>
      </c>
    </row>
    <row r="42" spans="1:24" ht="111.75" hidden="1" customHeight="1" outlineLevel="2" x14ac:dyDescent="0.3">
      <c r="A42" s="149" t="s">
        <v>65</v>
      </c>
      <c r="B42" s="17" t="s">
        <v>66</v>
      </c>
      <c r="C42" s="165" t="s">
        <v>26</v>
      </c>
      <c r="D42" s="99">
        <v>0</v>
      </c>
      <c r="E42" s="29">
        <v>0</v>
      </c>
      <c r="F42" s="29">
        <v>0</v>
      </c>
      <c r="G42" s="29">
        <v>0</v>
      </c>
      <c r="H42" s="100">
        <v>0</v>
      </c>
      <c r="I42" s="124">
        <v>0</v>
      </c>
      <c r="J42" s="29">
        <v>0</v>
      </c>
      <c r="K42" s="29">
        <v>0</v>
      </c>
      <c r="L42" s="29">
        <v>0</v>
      </c>
      <c r="M42" s="100">
        <v>0</v>
      </c>
      <c r="N42" s="115">
        <f t="shared" si="5"/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25">
        <f t="shared" si="6"/>
        <v>0</v>
      </c>
      <c r="U42" s="26">
        <v>0</v>
      </c>
      <c r="V42" s="26">
        <v>0</v>
      </c>
      <c r="W42" s="26">
        <v>0</v>
      </c>
      <c r="X42" s="177" t="s">
        <v>144</v>
      </c>
    </row>
    <row r="43" spans="1:24" ht="49.5" hidden="1" customHeight="1" outlineLevel="2" x14ac:dyDescent="0.3">
      <c r="A43" s="149" t="s">
        <v>67</v>
      </c>
      <c r="B43" s="17" t="s">
        <v>60</v>
      </c>
      <c r="C43" s="165" t="s">
        <v>26</v>
      </c>
      <c r="D43" s="99">
        <v>0</v>
      </c>
      <c r="E43" s="29">
        <v>0</v>
      </c>
      <c r="F43" s="29">
        <v>0</v>
      </c>
      <c r="G43" s="29">
        <v>0</v>
      </c>
      <c r="H43" s="100">
        <v>0</v>
      </c>
      <c r="I43" s="124">
        <v>0</v>
      </c>
      <c r="J43" s="29">
        <v>0</v>
      </c>
      <c r="K43" s="29">
        <v>0</v>
      </c>
      <c r="L43" s="29">
        <v>0</v>
      </c>
      <c r="M43" s="100">
        <v>0</v>
      </c>
      <c r="N43" s="115">
        <f t="shared" si="5"/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25">
        <f t="shared" si="6"/>
        <v>0</v>
      </c>
      <c r="U43" s="26">
        <v>0</v>
      </c>
      <c r="V43" s="26">
        <v>0</v>
      </c>
      <c r="W43" s="26">
        <v>0</v>
      </c>
      <c r="X43" s="177" t="s">
        <v>144</v>
      </c>
    </row>
    <row r="44" spans="1:24" ht="126.75" hidden="1" customHeight="1" outlineLevel="2" x14ac:dyDescent="0.3">
      <c r="A44" s="149" t="s">
        <v>68</v>
      </c>
      <c r="B44" s="17" t="s">
        <v>62</v>
      </c>
      <c r="C44" s="165" t="s">
        <v>26</v>
      </c>
      <c r="D44" s="99">
        <v>0</v>
      </c>
      <c r="E44" s="29">
        <v>0</v>
      </c>
      <c r="F44" s="29">
        <v>0</v>
      </c>
      <c r="G44" s="29">
        <v>0</v>
      </c>
      <c r="H44" s="100">
        <v>0</v>
      </c>
      <c r="I44" s="124">
        <v>0</v>
      </c>
      <c r="J44" s="29">
        <v>0</v>
      </c>
      <c r="K44" s="29">
        <v>0</v>
      </c>
      <c r="L44" s="29">
        <v>0</v>
      </c>
      <c r="M44" s="100">
        <v>0</v>
      </c>
      <c r="N44" s="115">
        <f t="shared" si="5"/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25">
        <f t="shared" si="6"/>
        <v>0</v>
      </c>
      <c r="U44" s="26">
        <v>0</v>
      </c>
      <c r="V44" s="26">
        <v>0</v>
      </c>
      <c r="W44" s="26">
        <v>0</v>
      </c>
      <c r="X44" s="177" t="s">
        <v>144</v>
      </c>
    </row>
    <row r="45" spans="1:24" ht="114" hidden="1" customHeight="1" outlineLevel="2" x14ac:dyDescent="0.3">
      <c r="A45" s="149" t="s">
        <v>69</v>
      </c>
      <c r="B45" s="17" t="s">
        <v>64</v>
      </c>
      <c r="C45" s="165" t="s">
        <v>26</v>
      </c>
      <c r="D45" s="99">
        <v>0</v>
      </c>
      <c r="E45" s="29">
        <v>0</v>
      </c>
      <c r="F45" s="29">
        <v>0</v>
      </c>
      <c r="G45" s="29">
        <v>0</v>
      </c>
      <c r="H45" s="100">
        <v>0</v>
      </c>
      <c r="I45" s="124">
        <v>0</v>
      </c>
      <c r="J45" s="29">
        <v>0</v>
      </c>
      <c r="K45" s="29">
        <v>0</v>
      </c>
      <c r="L45" s="29">
        <v>0</v>
      </c>
      <c r="M45" s="100">
        <v>0</v>
      </c>
      <c r="N45" s="115">
        <f t="shared" si="5"/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25">
        <f t="shared" si="6"/>
        <v>0</v>
      </c>
      <c r="U45" s="26">
        <v>0</v>
      </c>
      <c r="V45" s="26">
        <v>0</v>
      </c>
      <c r="W45" s="26">
        <v>0</v>
      </c>
      <c r="X45" s="177" t="s">
        <v>144</v>
      </c>
    </row>
    <row r="46" spans="1:24" ht="114" hidden="1" customHeight="1" outlineLevel="2" x14ac:dyDescent="0.3">
      <c r="A46" s="149" t="s">
        <v>70</v>
      </c>
      <c r="B46" s="17" t="s">
        <v>71</v>
      </c>
      <c r="C46" s="165" t="s">
        <v>26</v>
      </c>
      <c r="D46" s="99">
        <v>0</v>
      </c>
      <c r="E46" s="29">
        <v>0</v>
      </c>
      <c r="F46" s="29">
        <v>0</v>
      </c>
      <c r="G46" s="29">
        <v>0</v>
      </c>
      <c r="H46" s="100">
        <v>0</v>
      </c>
      <c r="I46" s="124">
        <v>0</v>
      </c>
      <c r="J46" s="29">
        <v>0</v>
      </c>
      <c r="K46" s="29">
        <v>0</v>
      </c>
      <c r="L46" s="29">
        <v>0</v>
      </c>
      <c r="M46" s="100">
        <v>0</v>
      </c>
      <c r="N46" s="115">
        <f t="shared" si="5"/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25">
        <f t="shared" si="6"/>
        <v>0</v>
      </c>
      <c r="U46" s="26">
        <v>0</v>
      </c>
      <c r="V46" s="26">
        <v>0</v>
      </c>
      <c r="W46" s="26">
        <v>0</v>
      </c>
      <c r="X46" s="177" t="s">
        <v>144</v>
      </c>
    </row>
    <row r="47" spans="1:24" s="34" customFormat="1" ht="111" hidden="1" customHeight="1" outlineLevel="1" collapsed="1" x14ac:dyDescent="0.3">
      <c r="A47" s="153" t="s">
        <v>72</v>
      </c>
      <c r="B47" s="19" t="s">
        <v>73</v>
      </c>
      <c r="C47" s="163" t="s">
        <v>26</v>
      </c>
      <c r="D47" s="94">
        <f>D48+D49</f>
        <v>0</v>
      </c>
      <c r="E47" s="35">
        <f t="shared" ref="E47:M47" si="29">E48+E49</f>
        <v>0</v>
      </c>
      <c r="F47" s="35">
        <f t="shared" si="29"/>
        <v>0</v>
      </c>
      <c r="G47" s="35">
        <v>0</v>
      </c>
      <c r="H47" s="95">
        <f t="shared" si="29"/>
        <v>0</v>
      </c>
      <c r="I47" s="94">
        <f t="shared" si="29"/>
        <v>0</v>
      </c>
      <c r="J47" s="35">
        <f t="shared" si="29"/>
        <v>0</v>
      </c>
      <c r="K47" s="35">
        <f t="shared" si="29"/>
        <v>0</v>
      </c>
      <c r="L47" s="35">
        <f t="shared" si="29"/>
        <v>0</v>
      </c>
      <c r="M47" s="95">
        <f t="shared" si="29"/>
        <v>0</v>
      </c>
      <c r="N47" s="88">
        <f>N48+N49</f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2">
        <f t="shared" si="6"/>
        <v>0</v>
      </c>
      <c r="U47" s="33">
        <v>0</v>
      </c>
      <c r="V47" s="33">
        <v>0</v>
      </c>
      <c r="W47" s="33">
        <v>0</v>
      </c>
      <c r="X47" s="178" t="s">
        <v>144</v>
      </c>
    </row>
    <row r="48" spans="1:24" ht="84.75" hidden="1" customHeight="1" outlineLevel="1" x14ac:dyDescent="0.3">
      <c r="A48" s="149" t="s">
        <v>74</v>
      </c>
      <c r="B48" s="17" t="s">
        <v>75</v>
      </c>
      <c r="C48" s="165" t="s">
        <v>26</v>
      </c>
      <c r="D48" s="99">
        <v>0</v>
      </c>
      <c r="E48" s="29">
        <v>0</v>
      </c>
      <c r="F48" s="29">
        <v>0</v>
      </c>
      <c r="G48" s="29">
        <v>0</v>
      </c>
      <c r="H48" s="100">
        <v>0</v>
      </c>
      <c r="I48" s="124">
        <v>0</v>
      </c>
      <c r="J48" s="29">
        <v>0</v>
      </c>
      <c r="K48" s="29">
        <v>0</v>
      </c>
      <c r="L48" s="29">
        <v>0</v>
      </c>
      <c r="M48" s="100">
        <v>0</v>
      </c>
      <c r="N48" s="115">
        <f t="shared" si="5"/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25">
        <f t="shared" si="6"/>
        <v>0</v>
      </c>
      <c r="U48" s="26">
        <v>0</v>
      </c>
      <c r="V48" s="26">
        <v>0</v>
      </c>
      <c r="W48" s="26">
        <v>0</v>
      </c>
      <c r="X48" s="177" t="s">
        <v>144</v>
      </c>
    </row>
    <row r="49" spans="1:24" ht="107.25" hidden="1" customHeight="1" outlineLevel="1" x14ac:dyDescent="0.3">
      <c r="A49" s="149" t="s">
        <v>76</v>
      </c>
      <c r="B49" s="17" t="s">
        <v>77</v>
      </c>
      <c r="C49" s="165" t="s">
        <v>26</v>
      </c>
      <c r="D49" s="99">
        <v>0</v>
      </c>
      <c r="E49" s="29">
        <v>0</v>
      </c>
      <c r="F49" s="29">
        <v>0</v>
      </c>
      <c r="G49" s="29">
        <v>0</v>
      </c>
      <c r="H49" s="100">
        <v>0</v>
      </c>
      <c r="I49" s="124">
        <v>0</v>
      </c>
      <c r="J49" s="29">
        <v>0</v>
      </c>
      <c r="K49" s="29">
        <v>0</v>
      </c>
      <c r="L49" s="29">
        <v>0</v>
      </c>
      <c r="M49" s="100">
        <v>0</v>
      </c>
      <c r="N49" s="115">
        <f t="shared" si="5"/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5">
        <f t="shared" si="6"/>
        <v>0</v>
      </c>
      <c r="U49" s="26">
        <v>0</v>
      </c>
      <c r="V49" s="26">
        <v>0</v>
      </c>
      <c r="W49" s="26">
        <v>0</v>
      </c>
      <c r="X49" s="177" t="s">
        <v>144</v>
      </c>
    </row>
    <row r="50" spans="1:24" s="55" customFormat="1" ht="52.5" customHeight="1" collapsed="1" x14ac:dyDescent="0.3">
      <c r="A50" s="152" t="s">
        <v>78</v>
      </c>
      <c r="B50" s="18" t="s">
        <v>79</v>
      </c>
      <c r="C50" s="169" t="s">
        <v>26</v>
      </c>
      <c r="D50" s="92">
        <f>D51+D57+D61</f>
        <v>9.5077199999999991</v>
      </c>
      <c r="E50" s="50">
        <f>E51+E57+E61</f>
        <v>0</v>
      </c>
      <c r="F50" s="50">
        <f>F51+F57+F61</f>
        <v>0</v>
      </c>
      <c r="G50" s="50">
        <f t="shared" ref="G50" si="30">G51+G57+G61+G74</f>
        <v>9.5077199999999991</v>
      </c>
      <c r="H50" s="93">
        <f>H51+H57+H61</f>
        <v>0</v>
      </c>
      <c r="I50" s="202">
        <f>I51+I57+I61</f>
        <v>10.544634</v>
      </c>
      <c r="J50" s="81">
        <f>J51+J57+J61</f>
        <v>0</v>
      </c>
      <c r="K50" s="81">
        <f>K51+K57+K61</f>
        <v>0</v>
      </c>
      <c r="L50" s="81">
        <f>L51+L57+L61+L74</f>
        <v>10.544634</v>
      </c>
      <c r="M50" s="203">
        <f>M51+M57+M61</f>
        <v>0</v>
      </c>
      <c r="N50" s="111">
        <f t="shared" si="5"/>
        <v>-1.0369140000000012</v>
      </c>
      <c r="O50" s="53">
        <f t="shared" si="9"/>
        <v>-10.906021632946713</v>
      </c>
      <c r="P50" s="54">
        <v>0</v>
      </c>
      <c r="Q50" s="54">
        <v>0</v>
      </c>
      <c r="R50" s="54">
        <v>0</v>
      </c>
      <c r="S50" s="54">
        <v>0</v>
      </c>
      <c r="T50" s="52">
        <f t="shared" si="6"/>
        <v>-1.0369140000000012</v>
      </c>
      <c r="U50" s="53">
        <f t="shared" si="10"/>
        <v>-10.906021632946713</v>
      </c>
      <c r="V50" s="54">
        <v>0</v>
      </c>
      <c r="W50" s="54">
        <v>0</v>
      </c>
      <c r="X50" s="173" t="s">
        <v>144</v>
      </c>
    </row>
    <row r="51" spans="1:24" s="39" customFormat="1" ht="75.75" customHeight="1" x14ac:dyDescent="0.3">
      <c r="A51" s="153" t="s">
        <v>80</v>
      </c>
      <c r="B51" s="19" t="s">
        <v>81</v>
      </c>
      <c r="C51" s="163" t="s">
        <v>26</v>
      </c>
      <c r="D51" s="94">
        <f>D52+D54</f>
        <v>3.5935200000000003</v>
      </c>
      <c r="E51" s="35">
        <f t="shared" ref="E51:M51" si="31">E52+E54</f>
        <v>0</v>
      </c>
      <c r="F51" s="35">
        <f t="shared" si="31"/>
        <v>0</v>
      </c>
      <c r="G51" s="35">
        <f t="shared" si="31"/>
        <v>3.5935200000000003</v>
      </c>
      <c r="H51" s="95">
        <f t="shared" si="31"/>
        <v>0</v>
      </c>
      <c r="I51" s="94">
        <f t="shared" si="31"/>
        <v>4.0006000000000004</v>
      </c>
      <c r="J51" s="35">
        <f t="shared" si="31"/>
        <v>0</v>
      </c>
      <c r="K51" s="35">
        <f t="shared" si="31"/>
        <v>0</v>
      </c>
      <c r="L51" s="35">
        <f>L52+L54</f>
        <v>4.0006000000000004</v>
      </c>
      <c r="M51" s="95">
        <f t="shared" si="31"/>
        <v>0</v>
      </c>
      <c r="N51" s="112">
        <f t="shared" si="5"/>
        <v>-0.40708000000000011</v>
      </c>
      <c r="O51" s="37">
        <f t="shared" si="9"/>
        <v>-11.328168481043658</v>
      </c>
      <c r="P51" s="38">
        <v>0</v>
      </c>
      <c r="Q51" s="38">
        <v>0</v>
      </c>
      <c r="R51" s="38">
        <v>0</v>
      </c>
      <c r="S51" s="38">
        <v>0</v>
      </c>
      <c r="T51" s="36">
        <f t="shared" si="6"/>
        <v>-0.40708000000000011</v>
      </c>
      <c r="U51" s="37">
        <f t="shared" si="10"/>
        <v>-11.328168481043658</v>
      </c>
      <c r="V51" s="38">
        <v>0</v>
      </c>
      <c r="W51" s="38">
        <v>0</v>
      </c>
      <c r="X51" s="174" t="s">
        <v>144</v>
      </c>
    </row>
    <row r="52" spans="1:24" s="60" customFormat="1" ht="39.75" customHeight="1" x14ac:dyDescent="0.3">
      <c r="A52" s="154" t="s">
        <v>82</v>
      </c>
      <c r="B52" s="20" t="s">
        <v>83</v>
      </c>
      <c r="C52" s="159" t="s">
        <v>26</v>
      </c>
      <c r="D52" s="101">
        <f>D53</f>
        <v>0</v>
      </c>
      <c r="E52" s="56">
        <f t="shared" ref="E52:M52" si="32">E53</f>
        <v>0</v>
      </c>
      <c r="F52" s="56">
        <f t="shared" si="32"/>
        <v>0</v>
      </c>
      <c r="G52" s="56">
        <f t="shared" si="32"/>
        <v>0</v>
      </c>
      <c r="H52" s="102">
        <f t="shared" si="32"/>
        <v>0</v>
      </c>
      <c r="I52" s="135">
        <f t="shared" si="32"/>
        <v>0</v>
      </c>
      <c r="J52" s="136">
        <f t="shared" si="32"/>
        <v>0</v>
      </c>
      <c r="K52" s="136">
        <f t="shared" si="32"/>
        <v>0</v>
      </c>
      <c r="L52" s="136">
        <f t="shared" si="32"/>
        <v>0</v>
      </c>
      <c r="M52" s="102">
        <f t="shared" si="32"/>
        <v>0</v>
      </c>
      <c r="N52" s="114">
        <f t="shared" si="5"/>
        <v>0</v>
      </c>
      <c r="O52" s="71">
        <v>0</v>
      </c>
      <c r="P52" s="59">
        <v>0</v>
      </c>
      <c r="Q52" s="59">
        <v>0</v>
      </c>
      <c r="R52" s="59">
        <v>0</v>
      </c>
      <c r="S52" s="59">
        <v>0</v>
      </c>
      <c r="T52" s="58">
        <f t="shared" si="6"/>
        <v>0</v>
      </c>
      <c r="U52" s="200">
        <v>0</v>
      </c>
      <c r="V52" s="59">
        <v>0</v>
      </c>
      <c r="W52" s="59">
        <v>0</v>
      </c>
      <c r="X52" s="176" t="s">
        <v>144</v>
      </c>
    </row>
    <row r="53" spans="1:24" ht="29.25" hidden="1" customHeight="1" outlineLevel="1" x14ac:dyDescent="0.3">
      <c r="A53" s="158" t="s">
        <v>82</v>
      </c>
      <c r="B53" s="24" t="s">
        <v>84</v>
      </c>
      <c r="C53" s="22" t="s">
        <v>138</v>
      </c>
      <c r="D53" s="99">
        <f>SUM(E53:G53)</f>
        <v>0</v>
      </c>
      <c r="E53" s="29">
        <v>0</v>
      </c>
      <c r="F53" s="29">
        <v>0</v>
      </c>
      <c r="G53" s="29">
        <v>0</v>
      </c>
      <c r="H53" s="100">
        <v>0</v>
      </c>
      <c r="I53" s="137">
        <f>SUM(J53:M53)</f>
        <v>0</v>
      </c>
      <c r="J53" s="138">
        <v>0</v>
      </c>
      <c r="K53" s="138">
        <v>0</v>
      </c>
      <c r="L53" s="138">
        <v>0</v>
      </c>
      <c r="M53" s="100">
        <v>0</v>
      </c>
      <c r="N53" s="115">
        <f t="shared" si="5"/>
        <v>0</v>
      </c>
      <c r="O53" s="28">
        <v>0</v>
      </c>
      <c r="P53" s="26">
        <v>0</v>
      </c>
      <c r="Q53" s="26">
        <v>0</v>
      </c>
      <c r="R53" s="26">
        <v>0</v>
      </c>
      <c r="S53" s="26">
        <v>0</v>
      </c>
      <c r="T53" s="25">
        <f t="shared" si="6"/>
        <v>0</v>
      </c>
      <c r="U53" s="201">
        <v>0</v>
      </c>
      <c r="V53" s="26">
        <v>0</v>
      </c>
      <c r="W53" s="26">
        <v>0</v>
      </c>
      <c r="X53" s="177" t="s">
        <v>144</v>
      </c>
    </row>
    <row r="54" spans="1:24" s="70" customFormat="1" ht="70.5" customHeight="1" collapsed="1" x14ac:dyDescent="0.3">
      <c r="A54" s="159" t="s">
        <v>85</v>
      </c>
      <c r="B54" s="20" t="s">
        <v>86</v>
      </c>
      <c r="C54" s="159" t="s">
        <v>26</v>
      </c>
      <c r="D54" s="96">
        <f>D55</f>
        <v>3.5935200000000003</v>
      </c>
      <c r="E54" s="66">
        <f t="shared" ref="E54:M54" si="33">E55</f>
        <v>0</v>
      </c>
      <c r="F54" s="66">
        <f t="shared" si="33"/>
        <v>0</v>
      </c>
      <c r="G54" s="66">
        <f t="shared" si="33"/>
        <v>3.5935200000000003</v>
      </c>
      <c r="H54" s="132">
        <f t="shared" si="33"/>
        <v>0</v>
      </c>
      <c r="I54" s="96">
        <f t="shared" si="33"/>
        <v>4.0006000000000004</v>
      </c>
      <c r="J54" s="66">
        <f t="shared" si="33"/>
        <v>0</v>
      </c>
      <c r="K54" s="66">
        <f t="shared" si="33"/>
        <v>0</v>
      </c>
      <c r="L54" s="66">
        <f t="shared" si="33"/>
        <v>4.0006000000000004</v>
      </c>
      <c r="M54" s="132">
        <f t="shared" si="33"/>
        <v>0</v>
      </c>
      <c r="N54" s="113">
        <f t="shared" si="5"/>
        <v>-0.40708000000000011</v>
      </c>
      <c r="O54" s="133">
        <f t="shared" si="9"/>
        <v>-11.328168481043658</v>
      </c>
      <c r="P54" s="69">
        <v>0</v>
      </c>
      <c r="Q54" s="69">
        <v>0</v>
      </c>
      <c r="R54" s="69">
        <v>0</v>
      </c>
      <c r="S54" s="69">
        <v>0</v>
      </c>
      <c r="T54" s="68">
        <f t="shared" si="6"/>
        <v>-0.40708000000000011</v>
      </c>
      <c r="U54" s="133">
        <f t="shared" si="10"/>
        <v>-11.328168481043658</v>
      </c>
      <c r="V54" s="69">
        <v>0</v>
      </c>
      <c r="W54" s="69">
        <v>0</v>
      </c>
      <c r="X54" s="175" t="s">
        <v>144</v>
      </c>
    </row>
    <row r="55" spans="1:24" s="76" customFormat="1" ht="47.25" customHeight="1" x14ac:dyDescent="0.3">
      <c r="A55" s="160" t="s">
        <v>87</v>
      </c>
      <c r="B55" s="21" t="s">
        <v>88</v>
      </c>
      <c r="C55" s="161" t="s">
        <v>89</v>
      </c>
      <c r="D55" s="103">
        <f>SUM(D56:D56)</f>
        <v>3.5935200000000003</v>
      </c>
      <c r="E55" s="72">
        <f>SUM(E56:E56)</f>
        <v>0</v>
      </c>
      <c r="F55" s="72">
        <f>SUM(F56:F56)</f>
        <v>0</v>
      </c>
      <c r="G55" s="72">
        <f t="shared" ref="G55" si="34">SUM(G56:G56)</f>
        <v>3.5935200000000003</v>
      </c>
      <c r="H55" s="104">
        <f t="shared" ref="H55:M55" si="35">SUM(H56:H56)</f>
        <v>0</v>
      </c>
      <c r="I55" s="125">
        <f t="shared" si="35"/>
        <v>4.0006000000000004</v>
      </c>
      <c r="J55" s="72">
        <f t="shared" si="35"/>
        <v>0</v>
      </c>
      <c r="K55" s="72">
        <f t="shared" si="35"/>
        <v>0</v>
      </c>
      <c r="L55" s="72">
        <f t="shared" si="35"/>
        <v>4.0006000000000004</v>
      </c>
      <c r="M55" s="104">
        <f t="shared" si="35"/>
        <v>0</v>
      </c>
      <c r="N55" s="116">
        <f t="shared" si="5"/>
        <v>-0.40708000000000011</v>
      </c>
      <c r="O55" s="74">
        <f t="shared" si="9"/>
        <v>-11.328168481043658</v>
      </c>
      <c r="P55" s="75">
        <v>0</v>
      </c>
      <c r="Q55" s="75">
        <v>0</v>
      </c>
      <c r="R55" s="75">
        <v>0</v>
      </c>
      <c r="S55" s="75">
        <v>0</v>
      </c>
      <c r="T55" s="73">
        <f t="shared" si="6"/>
        <v>-0.40708000000000011</v>
      </c>
      <c r="U55" s="74">
        <f t="shared" si="10"/>
        <v>-11.328168481043658</v>
      </c>
      <c r="V55" s="75">
        <v>0</v>
      </c>
      <c r="W55" s="75">
        <v>0</v>
      </c>
      <c r="X55" s="179" t="s">
        <v>144</v>
      </c>
    </row>
    <row r="56" spans="1:24" ht="56.4" customHeight="1" x14ac:dyDescent="0.3">
      <c r="A56" s="158" t="s">
        <v>87</v>
      </c>
      <c r="B56" s="162" t="s">
        <v>139</v>
      </c>
      <c r="C56" s="22" t="s">
        <v>140</v>
      </c>
      <c r="D56" s="99">
        <f>SUM(E56:H56)</f>
        <v>3.5935200000000003</v>
      </c>
      <c r="E56" s="29">
        <v>0</v>
      </c>
      <c r="F56" s="29">
        <v>0</v>
      </c>
      <c r="G56" s="155">
        <f>2.9946*1.2</f>
        <v>3.5935200000000003</v>
      </c>
      <c r="H56" s="100">
        <v>0</v>
      </c>
      <c r="I56" s="126">
        <f>SUM(J56:M56)</f>
        <v>4.0006000000000004</v>
      </c>
      <c r="J56" s="29">
        <v>0</v>
      </c>
      <c r="K56" s="29">
        <v>0</v>
      </c>
      <c r="L56" s="84">
        <v>4.0006000000000004</v>
      </c>
      <c r="M56" s="100">
        <v>0</v>
      </c>
      <c r="N56" s="115">
        <f t="shared" si="5"/>
        <v>-0.40708000000000011</v>
      </c>
      <c r="O56" s="28">
        <f t="shared" si="9"/>
        <v>-11.328168481043658</v>
      </c>
      <c r="P56" s="26">
        <v>0</v>
      </c>
      <c r="Q56" s="26">
        <v>0</v>
      </c>
      <c r="R56" s="26">
        <v>0</v>
      </c>
      <c r="S56" s="26">
        <v>0</v>
      </c>
      <c r="T56" s="25">
        <f t="shared" si="6"/>
        <v>-0.40708000000000011</v>
      </c>
      <c r="U56" s="28">
        <f t="shared" si="10"/>
        <v>-11.328168481043658</v>
      </c>
      <c r="V56" s="26">
        <v>0</v>
      </c>
      <c r="W56" s="26">
        <v>0</v>
      </c>
      <c r="X56" s="180" t="s">
        <v>144</v>
      </c>
    </row>
    <row r="57" spans="1:24" s="39" customFormat="1" ht="57" customHeight="1" x14ac:dyDescent="0.3">
      <c r="A57" s="163" t="s">
        <v>90</v>
      </c>
      <c r="B57" s="19" t="s">
        <v>91</v>
      </c>
      <c r="C57" s="163" t="s">
        <v>26</v>
      </c>
      <c r="D57" s="94">
        <f>D58+D60</f>
        <v>1.2989999999999999</v>
      </c>
      <c r="E57" s="35">
        <f t="shared" ref="E57:M57" si="36">E58+E60</f>
        <v>0</v>
      </c>
      <c r="F57" s="35">
        <f t="shared" si="36"/>
        <v>0</v>
      </c>
      <c r="G57" s="35">
        <f t="shared" si="36"/>
        <v>1.2989999999999999</v>
      </c>
      <c r="H57" s="95">
        <f t="shared" si="36"/>
        <v>0</v>
      </c>
      <c r="I57" s="199">
        <f t="shared" si="36"/>
        <v>1.3633390000000001</v>
      </c>
      <c r="J57" s="82">
        <f t="shared" si="36"/>
        <v>0</v>
      </c>
      <c r="K57" s="82">
        <f t="shared" si="36"/>
        <v>0</v>
      </c>
      <c r="L57" s="82">
        <f t="shared" si="36"/>
        <v>1.3633390000000001</v>
      </c>
      <c r="M57" s="95">
        <f t="shared" si="36"/>
        <v>0</v>
      </c>
      <c r="N57" s="112">
        <f t="shared" si="5"/>
        <v>-6.4339000000000146E-2</v>
      </c>
      <c r="O57" s="37">
        <f t="shared" si="9"/>
        <v>-4.9529638183217974</v>
      </c>
      <c r="P57" s="38">
        <v>0</v>
      </c>
      <c r="Q57" s="38">
        <v>0</v>
      </c>
      <c r="R57" s="38">
        <v>0</v>
      </c>
      <c r="S57" s="38">
        <v>0</v>
      </c>
      <c r="T57" s="36">
        <f t="shared" si="6"/>
        <v>-6.4339000000000146E-2</v>
      </c>
      <c r="U57" s="37">
        <f t="shared" si="10"/>
        <v>-4.9529638183217974</v>
      </c>
      <c r="V57" s="38">
        <v>0</v>
      </c>
      <c r="W57" s="38">
        <v>0</v>
      </c>
      <c r="X57" s="174" t="s">
        <v>144</v>
      </c>
    </row>
    <row r="58" spans="1:24" s="39" customFormat="1" ht="39.75" customHeight="1" x14ac:dyDescent="0.3">
      <c r="A58" s="163" t="s">
        <v>92</v>
      </c>
      <c r="B58" s="19" t="s">
        <v>93</v>
      </c>
      <c r="C58" s="163" t="s">
        <v>26</v>
      </c>
      <c r="D58" s="94">
        <f>D59</f>
        <v>1.2989999999999999</v>
      </c>
      <c r="E58" s="35">
        <f t="shared" ref="E58:M58" si="37">E59</f>
        <v>0</v>
      </c>
      <c r="F58" s="35">
        <f t="shared" si="37"/>
        <v>0</v>
      </c>
      <c r="G58" s="35">
        <f t="shared" si="37"/>
        <v>1.2989999999999999</v>
      </c>
      <c r="H58" s="95">
        <f t="shared" si="37"/>
        <v>0</v>
      </c>
      <c r="I58" s="199">
        <f t="shared" si="37"/>
        <v>1.3633390000000001</v>
      </c>
      <c r="J58" s="82">
        <f t="shared" si="37"/>
        <v>0</v>
      </c>
      <c r="K58" s="82">
        <f t="shared" si="37"/>
        <v>0</v>
      </c>
      <c r="L58" s="82">
        <f t="shared" si="37"/>
        <v>1.3633390000000001</v>
      </c>
      <c r="M58" s="95">
        <f t="shared" si="37"/>
        <v>0</v>
      </c>
      <c r="N58" s="112">
        <f t="shared" si="5"/>
        <v>-6.4339000000000146E-2</v>
      </c>
      <c r="O58" s="37">
        <f t="shared" si="9"/>
        <v>-4.9529638183217974</v>
      </c>
      <c r="P58" s="38">
        <v>0</v>
      </c>
      <c r="Q58" s="38">
        <v>0</v>
      </c>
      <c r="R58" s="38">
        <v>0</v>
      </c>
      <c r="S58" s="38">
        <v>0</v>
      </c>
      <c r="T58" s="36">
        <f t="shared" si="6"/>
        <v>-6.4339000000000146E-2</v>
      </c>
      <c r="U58" s="37">
        <f t="shared" si="10"/>
        <v>-4.9529638183217974</v>
      </c>
      <c r="V58" s="38">
        <v>0</v>
      </c>
      <c r="W58" s="38">
        <v>0</v>
      </c>
      <c r="X58" s="174" t="s">
        <v>144</v>
      </c>
    </row>
    <row r="59" spans="1:24" ht="26.4" customHeight="1" x14ac:dyDescent="0.3">
      <c r="A59" s="158" t="s">
        <v>141</v>
      </c>
      <c r="B59" s="164" t="s">
        <v>94</v>
      </c>
      <c r="C59" s="22" t="s">
        <v>142</v>
      </c>
      <c r="D59" s="126">
        <f>SUM(E59:H59)</f>
        <v>1.2989999999999999</v>
      </c>
      <c r="E59" s="84">
        <v>0</v>
      </c>
      <c r="F59" s="84">
        <v>0</v>
      </c>
      <c r="G59" s="84">
        <f>1.0825*1.2</f>
        <v>1.2989999999999999</v>
      </c>
      <c r="H59" s="100">
        <v>0</v>
      </c>
      <c r="I59" s="126">
        <f>SUM(J59:M59)</f>
        <v>1.3633390000000001</v>
      </c>
      <c r="J59" s="84">
        <v>0</v>
      </c>
      <c r="K59" s="84">
        <v>0</v>
      </c>
      <c r="L59" s="84">
        <v>1.3633390000000001</v>
      </c>
      <c r="M59" s="100">
        <v>0</v>
      </c>
      <c r="N59" s="115">
        <f t="shared" si="5"/>
        <v>-6.4339000000000146E-2</v>
      </c>
      <c r="O59" s="28">
        <f t="shared" si="9"/>
        <v>-4.9529638183217974</v>
      </c>
      <c r="P59" s="26">
        <v>0</v>
      </c>
      <c r="Q59" s="26">
        <v>0</v>
      </c>
      <c r="R59" s="26">
        <v>0</v>
      </c>
      <c r="S59" s="26">
        <v>0</v>
      </c>
      <c r="T59" s="25">
        <f t="shared" si="6"/>
        <v>-6.4339000000000146E-2</v>
      </c>
      <c r="U59" s="28">
        <f t="shared" si="10"/>
        <v>-4.9529638183217974</v>
      </c>
      <c r="V59" s="26">
        <v>0</v>
      </c>
      <c r="W59" s="26">
        <v>0</v>
      </c>
      <c r="X59" s="177" t="s">
        <v>144</v>
      </c>
    </row>
    <row r="60" spans="1:24" ht="37.5" customHeight="1" x14ac:dyDescent="0.3">
      <c r="A60" s="165" t="s">
        <v>95</v>
      </c>
      <c r="B60" s="17" t="s">
        <v>96</v>
      </c>
      <c r="C60" s="165" t="s">
        <v>26</v>
      </c>
      <c r="D60" s="99">
        <f>SUM(E60:H60)</f>
        <v>0</v>
      </c>
      <c r="E60" s="29">
        <v>0</v>
      </c>
      <c r="F60" s="29">
        <v>0</v>
      </c>
      <c r="G60" s="29">
        <v>0</v>
      </c>
      <c r="H60" s="100">
        <v>0</v>
      </c>
      <c r="I60" s="99">
        <f>SUM(J60:M60)</f>
        <v>0</v>
      </c>
      <c r="J60" s="29">
        <v>0</v>
      </c>
      <c r="K60" s="29">
        <v>0</v>
      </c>
      <c r="L60" s="29">
        <v>0</v>
      </c>
      <c r="M60" s="100">
        <v>0</v>
      </c>
      <c r="N60" s="115">
        <f t="shared" si="5"/>
        <v>0</v>
      </c>
      <c r="O60" s="28">
        <v>0</v>
      </c>
      <c r="P60" s="26">
        <v>0</v>
      </c>
      <c r="Q60" s="26">
        <v>0</v>
      </c>
      <c r="R60" s="26">
        <v>0</v>
      </c>
      <c r="S60" s="26">
        <v>0</v>
      </c>
      <c r="T60" s="25">
        <f t="shared" si="6"/>
        <v>0</v>
      </c>
      <c r="U60" s="26">
        <v>0</v>
      </c>
      <c r="V60" s="26">
        <v>0</v>
      </c>
      <c r="W60" s="26">
        <v>0</v>
      </c>
      <c r="X60" s="177" t="s">
        <v>144</v>
      </c>
    </row>
    <row r="61" spans="1:24" s="39" customFormat="1" ht="48.75" customHeight="1" x14ac:dyDescent="0.3">
      <c r="A61" s="163" t="s">
        <v>97</v>
      </c>
      <c r="B61" s="19" t="s">
        <v>98</v>
      </c>
      <c r="C61" s="163" t="s">
        <v>26</v>
      </c>
      <c r="D61" s="94">
        <f>SUM(D62:D66)</f>
        <v>4.6151999999999997</v>
      </c>
      <c r="E61" s="35">
        <f t="shared" ref="E61:M61" si="38">SUM(E62:E66)</f>
        <v>0</v>
      </c>
      <c r="F61" s="35">
        <f t="shared" si="38"/>
        <v>0</v>
      </c>
      <c r="G61" s="35">
        <f>G66</f>
        <v>4.6151999999999997</v>
      </c>
      <c r="H61" s="95">
        <f t="shared" si="38"/>
        <v>0</v>
      </c>
      <c r="I61" s="94">
        <f t="shared" si="38"/>
        <v>5.1806950000000001</v>
      </c>
      <c r="J61" s="35">
        <f t="shared" si="38"/>
        <v>0</v>
      </c>
      <c r="K61" s="35">
        <f t="shared" si="38"/>
        <v>0</v>
      </c>
      <c r="L61" s="35">
        <f t="shared" si="38"/>
        <v>5.1806950000000001</v>
      </c>
      <c r="M61" s="95">
        <f t="shared" si="38"/>
        <v>0</v>
      </c>
      <c r="N61" s="112">
        <f t="shared" si="5"/>
        <v>-0.5654950000000003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6">
        <f t="shared" si="6"/>
        <v>-0.5654950000000003</v>
      </c>
      <c r="U61" s="37">
        <f t="shared" si="10"/>
        <v>-12.252881781937951</v>
      </c>
      <c r="V61" s="38">
        <v>0</v>
      </c>
      <c r="W61" s="38">
        <v>0</v>
      </c>
      <c r="X61" s="174" t="s">
        <v>144</v>
      </c>
    </row>
    <row r="62" spans="1:24" ht="46.5" hidden="1" customHeight="1" outlineLevel="1" x14ac:dyDescent="0.3">
      <c r="A62" s="165" t="s">
        <v>99</v>
      </c>
      <c r="B62" s="17" t="s">
        <v>100</v>
      </c>
      <c r="C62" s="165" t="s">
        <v>26</v>
      </c>
      <c r="D62" s="99">
        <v>0</v>
      </c>
      <c r="E62" s="29">
        <v>0</v>
      </c>
      <c r="F62" s="29">
        <v>0</v>
      </c>
      <c r="G62" s="29">
        <v>0</v>
      </c>
      <c r="H62" s="100">
        <v>0</v>
      </c>
      <c r="I62" s="124">
        <v>0</v>
      </c>
      <c r="J62" s="29">
        <v>0</v>
      </c>
      <c r="K62" s="29">
        <v>0</v>
      </c>
      <c r="L62" s="29">
        <v>0</v>
      </c>
      <c r="M62" s="100">
        <v>0</v>
      </c>
      <c r="N62" s="115">
        <f t="shared" si="5"/>
        <v>0</v>
      </c>
      <c r="O62" s="26">
        <v>0</v>
      </c>
      <c r="P62" s="26">
        <v>0</v>
      </c>
      <c r="Q62" s="26">
        <v>0</v>
      </c>
      <c r="R62" s="26">
        <v>0</v>
      </c>
      <c r="S62" s="26">
        <v>0</v>
      </c>
      <c r="T62" s="25">
        <f t="shared" si="6"/>
        <v>0</v>
      </c>
      <c r="U62" s="26">
        <v>0</v>
      </c>
      <c r="V62" s="26">
        <v>0</v>
      </c>
      <c r="W62" s="26">
        <v>0</v>
      </c>
      <c r="X62" s="177" t="s">
        <v>144</v>
      </c>
    </row>
    <row r="63" spans="1:24" ht="46.5" hidden="1" customHeight="1" outlineLevel="1" x14ac:dyDescent="0.3">
      <c r="A63" s="165" t="s">
        <v>101</v>
      </c>
      <c r="B63" s="17" t="s">
        <v>102</v>
      </c>
      <c r="C63" s="165" t="s">
        <v>26</v>
      </c>
      <c r="D63" s="99">
        <v>0</v>
      </c>
      <c r="E63" s="29">
        <v>0</v>
      </c>
      <c r="F63" s="29">
        <v>0</v>
      </c>
      <c r="G63" s="29">
        <v>0</v>
      </c>
      <c r="H63" s="100">
        <v>0</v>
      </c>
      <c r="I63" s="124">
        <v>0</v>
      </c>
      <c r="J63" s="29">
        <v>0</v>
      </c>
      <c r="K63" s="29">
        <v>0</v>
      </c>
      <c r="L63" s="29">
        <v>0</v>
      </c>
      <c r="M63" s="100">
        <v>0</v>
      </c>
      <c r="N63" s="115">
        <f t="shared" si="5"/>
        <v>0</v>
      </c>
      <c r="O63" s="26">
        <v>0</v>
      </c>
      <c r="P63" s="26">
        <v>0</v>
      </c>
      <c r="Q63" s="26">
        <v>0</v>
      </c>
      <c r="R63" s="26">
        <v>0</v>
      </c>
      <c r="S63" s="26">
        <v>0</v>
      </c>
      <c r="T63" s="25">
        <f t="shared" si="6"/>
        <v>0</v>
      </c>
      <c r="U63" s="26">
        <v>0</v>
      </c>
      <c r="V63" s="26">
        <v>0</v>
      </c>
      <c r="W63" s="26">
        <v>0</v>
      </c>
      <c r="X63" s="177" t="s">
        <v>144</v>
      </c>
    </row>
    <row r="64" spans="1:24" ht="46.5" hidden="1" customHeight="1" outlineLevel="1" x14ac:dyDescent="0.3">
      <c r="A64" s="165" t="s">
        <v>103</v>
      </c>
      <c r="B64" s="17" t="s">
        <v>104</v>
      </c>
      <c r="C64" s="165" t="s">
        <v>26</v>
      </c>
      <c r="D64" s="99">
        <v>0</v>
      </c>
      <c r="E64" s="29">
        <v>0</v>
      </c>
      <c r="F64" s="29">
        <v>0</v>
      </c>
      <c r="G64" s="29">
        <v>0</v>
      </c>
      <c r="H64" s="100">
        <v>0</v>
      </c>
      <c r="I64" s="124">
        <v>0</v>
      </c>
      <c r="J64" s="29">
        <v>0</v>
      </c>
      <c r="K64" s="29">
        <v>0</v>
      </c>
      <c r="L64" s="29">
        <v>0</v>
      </c>
      <c r="M64" s="100">
        <v>0</v>
      </c>
      <c r="N64" s="115">
        <f t="shared" si="5"/>
        <v>0</v>
      </c>
      <c r="O64" s="26">
        <v>0</v>
      </c>
      <c r="P64" s="26">
        <v>0</v>
      </c>
      <c r="Q64" s="26">
        <v>0</v>
      </c>
      <c r="R64" s="26">
        <v>0</v>
      </c>
      <c r="S64" s="26">
        <v>0</v>
      </c>
      <c r="T64" s="25">
        <f t="shared" si="6"/>
        <v>0</v>
      </c>
      <c r="U64" s="26">
        <v>0</v>
      </c>
      <c r="V64" s="26">
        <v>0</v>
      </c>
      <c r="W64" s="26">
        <v>0</v>
      </c>
      <c r="X64" s="177" t="s">
        <v>144</v>
      </c>
    </row>
    <row r="65" spans="1:24" ht="44.25" hidden="1" customHeight="1" outlineLevel="1" x14ac:dyDescent="0.3">
      <c r="A65" s="165" t="s">
        <v>105</v>
      </c>
      <c r="B65" s="17" t="s">
        <v>106</v>
      </c>
      <c r="C65" s="165" t="s">
        <v>26</v>
      </c>
      <c r="D65" s="99">
        <v>0</v>
      </c>
      <c r="E65" s="29">
        <v>0</v>
      </c>
      <c r="F65" s="29">
        <v>0</v>
      </c>
      <c r="G65" s="29">
        <v>0</v>
      </c>
      <c r="H65" s="100">
        <v>0</v>
      </c>
      <c r="I65" s="124">
        <v>0</v>
      </c>
      <c r="J65" s="29">
        <v>0</v>
      </c>
      <c r="K65" s="29">
        <v>0</v>
      </c>
      <c r="L65" s="29">
        <v>0</v>
      </c>
      <c r="M65" s="100">
        <v>0</v>
      </c>
      <c r="N65" s="115">
        <f t="shared" si="5"/>
        <v>0</v>
      </c>
      <c r="O65" s="26">
        <v>0</v>
      </c>
      <c r="P65" s="26">
        <v>0</v>
      </c>
      <c r="Q65" s="26">
        <v>0</v>
      </c>
      <c r="R65" s="26">
        <v>0</v>
      </c>
      <c r="S65" s="26">
        <v>0</v>
      </c>
      <c r="T65" s="25">
        <f t="shared" si="6"/>
        <v>0</v>
      </c>
      <c r="U65" s="26">
        <v>0</v>
      </c>
      <c r="V65" s="26">
        <v>0</v>
      </c>
      <c r="W65" s="26">
        <v>0</v>
      </c>
      <c r="X65" s="177" t="s">
        <v>144</v>
      </c>
    </row>
    <row r="66" spans="1:24" s="76" customFormat="1" ht="45.75" customHeight="1" collapsed="1" x14ac:dyDescent="0.3">
      <c r="A66" s="160" t="s">
        <v>107</v>
      </c>
      <c r="B66" s="23" t="s">
        <v>108</v>
      </c>
      <c r="C66" s="160" t="s">
        <v>26</v>
      </c>
      <c r="D66" s="103">
        <f>D67</f>
        <v>4.6151999999999997</v>
      </c>
      <c r="E66" s="72">
        <f t="shared" ref="E66:M66" si="39">E67</f>
        <v>0</v>
      </c>
      <c r="F66" s="72">
        <f t="shared" si="39"/>
        <v>0</v>
      </c>
      <c r="G66" s="72">
        <f t="shared" si="39"/>
        <v>4.6151999999999997</v>
      </c>
      <c r="H66" s="104">
        <f t="shared" si="39"/>
        <v>0</v>
      </c>
      <c r="I66" s="103">
        <f t="shared" si="39"/>
        <v>5.1806950000000001</v>
      </c>
      <c r="J66" s="72">
        <f t="shared" si="39"/>
        <v>0</v>
      </c>
      <c r="K66" s="72">
        <f t="shared" si="39"/>
        <v>0</v>
      </c>
      <c r="L66" s="72">
        <f t="shared" si="39"/>
        <v>5.1806950000000001</v>
      </c>
      <c r="M66" s="104">
        <f t="shared" si="39"/>
        <v>0</v>
      </c>
      <c r="N66" s="116">
        <f t="shared" si="5"/>
        <v>-0.5654950000000003</v>
      </c>
      <c r="O66" s="75">
        <v>0</v>
      </c>
      <c r="P66" s="75">
        <v>0</v>
      </c>
      <c r="Q66" s="75">
        <v>0</v>
      </c>
      <c r="R66" s="75">
        <v>0</v>
      </c>
      <c r="S66" s="75">
        <v>0</v>
      </c>
      <c r="T66" s="73">
        <f t="shared" si="6"/>
        <v>-0.5654950000000003</v>
      </c>
      <c r="U66" s="74">
        <f t="shared" si="10"/>
        <v>-12.252881781937951</v>
      </c>
      <c r="V66" s="75">
        <v>0</v>
      </c>
      <c r="W66" s="75">
        <v>0</v>
      </c>
      <c r="X66" s="179" t="s">
        <v>144</v>
      </c>
    </row>
    <row r="67" spans="1:24" ht="42.6" customHeight="1" x14ac:dyDescent="0.3">
      <c r="A67" s="159" t="s">
        <v>109</v>
      </c>
      <c r="B67" s="186" t="s">
        <v>145</v>
      </c>
      <c r="C67" s="187" t="s">
        <v>110</v>
      </c>
      <c r="D67" s="126">
        <f>SUM(E67:H67)</f>
        <v>4.6151999999999997</v>
      </c>
      <c r="E67" s="29">
        <v>0</v>
      </c>
      <c r="F67" s="29">
        <v>0</v>
      </c>
      <c r="G67" s="155">
        <f t="shared" ref="G67" si="40">SUM(G68:G70)</f>
        <v>4.6151999999999997</v>
      </c>
      <c r="H67" s="100">
        <v>0</v>
      </c>
      <c r="I67" s="126">
        <f>SUM(J67:M67)</f>
        <v>5.1806950000000001</v>
      </c>
      <c r="J67" s="29">
        <v>0</v>
      </c>
      <c r="K67" s="29">
        <v>0</v>
      </c>
      <c r="L67" s="155">
        <f t="shared" ref="L67" si="41">SUM(L68:L70)</f>
        <v>5.1806950000000001</v>
      </c>
      <c r="M67" s="100">
        <v>0</v>
      </c>
      <c r="N67" s="115">
        <f t="shared" si="5"/>
        <v>-0.5654950000000003</v>
      </c>
      <c r="O67" s="26">
        <v>0</v>
      </c>
      <c r="P67" s="26">
        <v>0</v>
      </c>
      <c r="Q67" s="26">
        <v>0</v>
      </c>
      <c r="R67" s="26">
        <v>0</v>
      </c>
      <c r="S67" s="26">
        <v>0</v>
      </c>
      <c r="T67" s="25">
        <f t="shared" si="6"/>
        <v>-0.5654950000000003</v>
      </c>
      <c r="U67" s="28">
        <f t="shared" si="10"/>
        <v>-12.252881781937951</v>
      </c>
      <c r="V67" s="26">
        <v>0</v>
      </c>
      <c r="W67" s="26">
        <v>0</v>
      </c>
      <c r="X67" s="177" t="s">
        <v>144</v>
      </c>
    </row>
    <row r="68" spans="1:24" ht="26.25" customHeight="1" x14ac:dyDescent="0.3">
      <c r="A68" s="166"/>
      <c r="B68" s="188" t="s">
        <v>146</v>
      </c>
      <c r="C68" s="22" t="str">
        <f>C67</f>
        <v>G-1.2.3.5.1</v>
      </c>
      <c r="D68" s="126">
        <f t="shared" ref="D68:D70" si="42">SUM(E68:H68)</f>
        <v>3.8003999999999998</v>
      </c>
      <c r="E68" s="29">
        <v>0</v>
      </c>
      <c r="F68" s="29">
        <v>0</v>
      </c>
      <c r="G68" s="155">
        <v>3.8003999999999998</v>
      </c>
      <c r="H68" s="100">
        <v>0</v>
      </c>
      <c r="I68" s="126">
        <f t="shared" ref="I68:I70" si="43">SUM(J68:M68)</f>
        <v>5.1806950000000001</v>
      </c>
      <c r="J68" s="29">
        <v>0</v>
      </c>
      <c r="K68" s="29">
        <v>0</v>
      </c>
      <c r="L68" s="155">
        <f>5.082185+0.09851</f>
        <v>5.1806950000000001</v>
      </c>
      <c r="M68" s="100">
        <v>0</v>
      </c>
      <c r="N68" s="115">
        <f t="shared" ref="N68:N70" si="44">D68-I68</f>
        <v>-1.3802950000000003</v>
      </c>
      <c r="O68" s="26">
        <v>0</v>
      </c>
      <c r="P68" s="26">
        <v>0</v>
      </c>
      <c r="Q68" s="26">
        <v>0</v>
      </c>
      <c r="R68" s="26">
        <v>0</v>
      </c>
      <c r="S68" s="26">
        <v>0</v>
      </c>
      <c r="T68" s="25">
        <f t="shared" ref="T68:T70" si="45">G68-L68</f>
        <v>-1.3802950000000003</v>
      </c>
      <c r="U68" s="28">
        <f t="shared" ref="U68:U70" si="46">T68/G68*100</f>
        <v>-36.319729502157678</v>
      </c>
      <c r="V68" s="26">
        <v>0</v>
      </c>
      <c r="W68" s="26">
        <v>0</v>
      </c>
      <c r="X68" s="177" t="s">
        <v>144</v>
      </c>
    </row>
    <row r="69" spans="1:24" ht="26.25" customHeight="1" x14ac:dyDescent="0.3">
      <c r="A69" s="166"/>
      <c r="B69" s="188" t="s">
        <v>147</v>
      </c>
      <c r="C69" s="22" t="str">
        <f>C67</f>
        <v>G-1.2.3.5.1</v>
      </c>
      <c r="D69" s="126">
        <f t="shared" si="42"/>
        <v>0.66960000000000008</v>
      </c>
      <c r="E69" s="29">
        <v>0</v>
      </c>
      <c r="F69" s="29">
        <v>0</v>
      </c>
      <c r="G69" s="155">
        <v>0.66960000000000008</v>
      </c>
      <c r="H69" s="100">
        <v>0</v>
      </c>
      <c r="I69" s="126">
        <f t="shared" si="43"/>
        <v>0</v>
      </c>
      <c r="J69" s="29">
        <v>0</v>
      </c>
      <c r="K69" s="29">
        <v>0</v>
      </c>
      <c r="L69" s="29">
        <v>0</v>
      </c>
      <c r="M69" s="100">
        <v>0</v>
      </c>
      <c r="N69" s="115">
        <f t="shared" si="44"/>
        <v>0.66960000000000008</v>
      </c>
      <c r="O69" s="26">
        <v>0</v>
      </c>
      <c r="P69" s="26">
        <v>0</v>
      </c>
      <c r="Q69" s="26">
        <v>0</v>
      </c>
      <c r="R69" s="26">
        <v>0</v>
      </c>
      <c r="S69" s="26">
        <v>0</v>
      </c>
      <c r="T69" s="25">
        <f t="shared" si="45"/>
        <v>0.66960000000000008</v>
      </c>
      <c r="U69" s="28">
        <f t="shared" si="46"/>
        <v>100</v>
      </c>
      <c r="V69" s="26">
        <v>0</v>
      </c>
      <c r="W69" s="26">
        <v>0</v>
      </c>
      <c r="X69" s="177" t="s">
        <v>144</v>
      </c>
    </row>
    <row r="70" spans="1:24" ht="36" customHeight="1" x14ac:dyDescent="0.3">
      <c r="A70" s="166"/>
      <c r="B70" s="188" t="s">
        <v>148</v>
      </c>
      <c r="C70" s="22" t="str">
        <f>C67</f>
        <v>G-1.2.3.5.1</v>
      </c>
      <c r="D70" s="126">
        <f t="shared" si="42"/>
        <v>0.1452</v>
      </c>
      <c r="E70" s="29">
        <v>0</v>
      </c>
      <c r="F70" s="29">
        <v>0</v>
      </c>
      <c r="G70" s="155">
        <v>0.1452</v>
      </c>
      <c r="H70" s="100">
        <v>0</v>
      </c>
      <c r="I70" s="126">
        <f t="shared" si="43"/>
        <v>0</v>
      </c>
      <c r="J70" s="29">
        <v>0</v>
      </c>
      <c r="K70" s="29">
        <v>0</v>
      </c>
      <c r="L70" s="29">
        <v>0</v>
      </c>
      <c r="M70" s="100">
        <v>0</v>
      </c>
      <c r="N70" s="115">
        <f t="shared" si="44"/>
        <v>0.1452</v>
      </c>
      <c r="O70" s="26">
        <v>0</v>
      </c>
      <c r="P70" s="26">
        <v>0</v>
      </c>
      <c r="Q70" s="26">
        <v>0</v>
      </c>
      <c r="R70" s="26">
        <v>0</v>
      </c>
      <c r="S70" s="26">
        <v>0</v>
      </c>
      <c r="T70" s="25">
        <f t="shared" si="45"/>
        <v>0.1452</v>
      </c>
      <c r="U70" s="28">
        <f t="shared" si="46"/>
        <v>100</v>
      </c>
      <c r="V70" s="26">
        <v>0</v>
      </c>
      <c r="W70" s="26">
        <v>0</v>
      </c>
      <c r="X70" s="177" t="s">
        <v>144</v>
      </c>
    </row>
    <row r="71" spans="1:24" ht="60.75" hidden="1" customHeight="1" outlineLevel="1" x14ac:dyDescent="0.3">
      <c r="A71" s="165" t="s">
        <v>111</v>
      </c>
      <c r="B71" s="17" t="s">
        <v>112</v>
      </c>
      <c r="C71" s="165" t="s">
        <v>26</v>
      </c>
      <c r="D71" s="99">
        <v>0</v>
      </c>
      <c r="E71" s="29">
        <v>0</v>
      </c>
      <c r="F71" s="29">
        <v>0</v>
      </c>
      <c r="G71" s="29">
        <v>0</v>
      </c>
      <c r="H71" s="100">
        <v>0</v>
      </c>
      <c r="I71" s="124">
        <v>0</v>
      </c>
      <c r="J71" s="29">
        <v>0</v>
      </c>
      <c r="K71" s="29">
        <v>0</v>
      </c>
      <c r="L71" s="29">
        <v>0</v>
      </c>
      <c r="M71" s="100">
        <v>0</v>
      </c>
      <c r="N71" s="115">
        <f t="shared" si="5"/>
        <v>0</v>
      </c>
      <c r="O71" s="25">
        <f t="shared" ref="O71:O82" si="47">E71-J71</f>
        <v>0</v>
      </c>
      <c r="P71" s="25">
        <f t="shared" ref="P71:P82" si="48">F71-K71</f>
        <v>0</v>
      </c>
      <c r="Q71" s="25">
        <f t="shared" ref="Q71:Q82" si="49">G71-L71</f>
        <v>0</v>
      </c>
      <c r="R71" s="25">
        <f t="shared" ref="R71:R82" si="50">H71-M71</f>
        <v>0</v>
      </c>
      <c r="S71" s="25">
        <f t="shared" ref="S71:S82" si="51">I71-N71</f>
        <v>0</v>
      </c>
      <c r="T71" s="25">
        <f t="shared" ref="T71:T82" si="52">J71-O71</f>
        <v>0</v>
      </c>
      <c r="U71" s="25">
        <f t="shared" ref="U71:U82" si="53">K71-P71</f>
        <v>0</v>
      </c>
      <c r="V71" s="25">
        <f t="shared" ref="V71:V82" si="54">L71-Q71</f>
        <v>0</v>
      </c>
      <c r="W71" s="26">
        <v>0</v>
      </c>
      <c r="X71" s="177" t="s">
        <v>144</v>
      </c>
    </row>
    <row r="72" spans="1:24" ht="61.5" hidden="1" customHeight="1" outlineLevel="1" x14ac:dyDescent="0.3">
      <c r="A72" s="165" t="s">
        <v>113</v>
      </c>
      <c r="B72" s="17" t="s">
        <v>114</v>
      </c>
      <c r="C72" s="165" t="s">
        <v>26</v>
      </c>
      <c r="D72" s="99">
        <v>0</v>
      </c>
      <c r="E72" s="29">
        <v>0</v>
      </c>
      <c r="F72" s="29">
        <v>0</v>
      </c>
      <c r="G72" s="29">
        <v>0</v>
      </c>
      <c r="H72" s="100">
        <v>0</v>
      </c>
      <c r="I72" s="124">
        <v>0</v>
      </c>
      <c r="J72" s="29">
        <v>0</v>
      </c>
      <c r="K72" s="29">
        <v>0</v>
      </c>
      <c r="L72" s="29">
        <v>0</v>
      </c>
      <c r="M72" s="100">
        <v>0</v>
      </c>
      <c r="N72" s="115">
        <f t="shared" si="5"/>
        <v>0</v>
      </c>
      <c r="O72" s="25">
        <f t="shared" si="47"/>
        <v>0</v>
      </c>
      <c r="P72" s="25">
        <f t="shared" si="48"/>
        <v>0</v>
      </c>
      <c r="Q72" s="25">
        <f t="shared" si="49"/>
        <v>0</v>
      </c>
      <c r="R72" s="25">
        <f t="shared" si="50"/>
        <v>0</v>
      </c>
      <c r="S72" s="25">
        <f t="shared" si="51"/>
        <v>0</v>
      </c>
      <c r="T72" s="25">
        <f t="shared" si="52"/>
        <v>0</v>
      </c>
      <c r="U72" s="25">
        <f t="shared" si="53"/>
        <v>0</v>
      </c>
      <c r="V72" s="25">
        <f t="shared" si="54"/>
        <v>0</v>
      </c>
      <c r="W72" s="26">
        <v>0</v>
      </c>
      <c r="X72" s="177" t="s">
        <v>144</v>
      </c>
    </row>
    <row r="73" spans="1:24" ht="68.25" hidden="1" customHeight="1" outlineLevel="1" x14ac:dyDescent="0.3">
      <c r="A73" s="165" t="s">
        <v>115</v>
      </c>
      <c r="B73" s="17" t="s">
        <v>116</v>
      </c>
      <c r="C73" s="165" t="s">
        <v>26</v>
      </c>
      <c r="D73" s="99">
        <v>0</v>
      </c>
      <c r="E73" s="29">
        <v>0</v>
      </c>
      <c r="F73" s="29">
        <v>0</v>
      </c>
      <c r="G73" s="29">
        <v>0</v>
      </c>
      <c r="H73" s="100">
        <v>0</v>
      </c>
      <c r="I73" s="124">
        <v>0</v>
      </c>
      <c r="J73" s="29">
        <v>0</v>
      </c>
      <c r="K73" s="29">
        <v>0</v>
      </c>
      <c r="L73" s="29">
        <v>0</v>
      </c>
      <c r="M73" s="100">
        <v>0</v>
      </c>
      <c r="N73" s="115">
        <f t="shared" si="5"/>
        <v>0</v>
      </c>
      <c r="O73" s="25">
        <f t="shared" si="47"/>
        <v>0</v>
      </c>
      <c r="P73" s="25">
        <f t="shared" si="48"/>
        <v>0</v>
      </c>
      <c r="Q73" s="25">
        <f t="shared" si="49"/>
        <v>0</v>
      </c>
      <c r="R73" s="25">
        <f t="shared" si="50"/>
        <v>0</v>
      </c>
      <c r="S73" s="25">
        <f t="shared" si="51"/>
        <v>0</v>
      </c>
      <c r="T73" s="25">
        <f t="shared" si="52"/>
        <v>0</v>
      </c>
      <c r="U73" s="25">
        <f t="shared" si="53"/>
        <v>0</v>
      </c>
      <c r="V73" s="25">
        <f t="shared" si="54"/>
        <v>0</v>
      </c>
      <c r="W73" s="26">
        <v>0</v>
      </c>
      <c r="X73" s="177" t="s">
        <v>144</v>
      </c>
    </row>
    <row r="74" spans="1:24" s="34" customFormat="1" ht="52.5" customHeight="1" collapsed="1" x14ac:dyDescent="0.3">
      <c r="A74" s="167" t="s">
        <v>117</v>
      </c>
      <c r="B74" s="168" t="s">
        <v>118</v>
      </c>
      <c r="C74" s="167" t="s">
        <v>26</v>
      </c>
      <c r="D74" s="105">
        <f>SUM(D75:D76)</f>
        <v>0</v>
      </c>
      <c r="E74" s="31">
        <f t="shared" ref="E74:M74" si="55">SUM(E75:E76)</f>
        <v>0</v>
      </c>
      <c r="F74" s="31">
        <f t="shared" si="55"/>
        <v>0</v>
      </c>
      <c r="G74" s="31">
        <v>0</v>
      </c>
      <c r="H74" s="106">
        <f t="shared" si="55"/>
        <v>0</v>
      </c>
      <c r="I74" s="105">
        <f t="shared" si="55"/>
        <v>0</v>
      </c>
      <c r="J74" s="31">
        <f t="shared" si="55"/>
        <v>0</v>
      </c>
      <c r="K74" s="31">
        <f t="shared" si="55"/>
        <v>0</v>
      </c>
      <c r="L74" s="31">
        <f t="shared" si="55"/>
        <v>0</v>
      </c>
      <c r="M74" s="106">
        <f t="shared" si="55"/>
        <v>0</v>
      </c>
      <c r="N74" s="117">
        <f t="shared" si="5"/>
        <v>0</v>
      </c>
      <c r="O74" s="32">
        <f t="shared" si="47"/>
        <v>0</v>
      </c>
      <c r="P74" s="32">
        <f t="shared" si="48"/>
        <v>0</v>
      </c>
      <c r="Q74" s="32">
        <f t="shared" si="49"/>
        <v>0</v>
      </c>
      <c r="R74" s="32">
        <f t="shared" si="50"/>
        <v>0</v>
      </c>
      <c r="S74" s="32">
        <f t="shared" si="51"/>
        <v>0</v>
      </c>
      <c r="T74" s="32">
        <f t="shared" si="52"/>
        <v>0</v>
      </c>
      <c r="U74" s="32">
        <f t="shared" si="53"/>
        <v>0</v>
      </c>
      <c r="V74" s="32">
        <f t="shared" si="54"/>
        <v>0</v>
      </c>
      <c r="W74" s="33">
        <v>0</v>
      </c>
      <c r="X74" s="178" t="s">
        <v>144</v>
      </c>
    </row>
    <row r="75" spans="1:24" ht="45.75" hidden="1" customHeight="1" outlineLevel="1" x14ac:dyDescent="0.3">
      <c r="A75" s="165" t="s">
        <v>119</v>
      </c>
      <c r="B75" s="17" t="s">
        <v>120</v>
      </c>
      <c r="C75" s="165" t="s">
        <v>26</v>
      </c>
      <c r="D75" s="99">
        <v>0</v>
      </c>
      <c r="E75" s="29">
        <v>0</v>
      </c>
      <c r="F75" s="29">
        <v>0</v>
      </c>
      <c r="G75" s="29">
        <v>0</v>
      </c>
      <c r="H75" s="100">
        <v>0</v>
      </c>
      <c r="I75" s="124">
        <v>0</v>
      </c>
      <c r="J75" s="29">
        <v>0</v>
      </c>
      <c r="K75" s="29">
        <v>0</v>
      </c>
      <c r="L75" s="29">
        <v>0</v>
      </c>
      <c r="M75" s="100">
        <v>0</v>
      </c>
      <c r="N75" s="115">
        <f t="shared" si="5"/>
        <v>0</v>
      </c>
      <c r="O75" s="25">
        <f t="shared" si="47"/>
        <v>0</v>
      </c>
      <c r="P75" s="25">
        <f t="shared" si="48"/>
        <v>0</v>
      </c>
      <c r="Q75" s="25">
        <f t="shared" si="49"/>
        <v>0</v>
      </c>
      <c r="R75" s="25">
        <f t="shared" si="50"/>
        <v>0</v>
      </c>
      <c r="S75" s="25">
        <f t="shared" si="51"/>
        <v>0</v>
      </c>
      <c r="T75" s="25">
        <f t="shared" si="52"/>
        <v>0</v>
      </c>
      <c r="U75" s="25">
        <f t="shared" si="53"/>
        <v>0</v>
      </c>
      <c r="V75" s="25">
        <f t="shared" si="54"/>
        <v>0</v>
      </c>
      <c r="W75" s="26">
        <v>0</v>
      </c>
      <c r="X75" s="177" t="s">
        <v>144</v>
      </c>
    </row>
    <row r="76" spans="1:24" ht="56.25" hidden="1" customHeight="1" outlineLevel="1" x14ac:dyDescent="0.3">
      <c r="A76" s="165" t="s">
        <v>121</v>
      </c>
      <c r="B76" s="17" t="s">
        <v>122</v>
      </c>
      <c r="C76" s="165" t="s">
        <v>26</v>
      </c>
      <c r="D76" s="99">
        <v>0</v>
      </c>
      <c r="E76" s="29">
        <v>0</v>
      </c>
      <c r="F76" s="29">
        <v>0</v>
      </c>
      <c r="G76" s="29">
        <v>0</v>
      </c>
      <c r="H76" s="100">
        <v>0</v>
      </c>
      <c r="I76" s="124">
        <v>0</v>
      </c>
      <c r="J76" s="29">
        <v>0</v>
      </c>
      <c r="K76" s="29">
        <v>0</v>
      </c>
      <c r="L76" s="29">
        <v>0</v>
      </c>
      <c r="M76" s="100">
        <v>0</v>
      </c>
      <c r="N76" s="115">
        <f t="shared" si="5"/>
        <v>0</v>
      </c>
      <c r="O76" s="25">
        <f t="shared" si="47"/>
        <v>0</v>
      </c>
      <c r="P76" s="25">
        <f t="shared" si="48"/>
        <v>0</v>
      </c>
      <c r="Q76" s="25">
        <f t="shared" si="49"/>
        <v>0</v>
      </c>
      <c r="R76" s="25">
        <f t="shared" si="50"/>
        <v>0</v>
      </c>
      <c r="S76" s="25">
        <f t="shared" si="51"/>
        <v>0</v>
      </c>
      <c r="T76" s="25">
        <f t="shared" si="52"/>
        <v>0</v>
      </c>
      <c r="U76" s="25">
        <f t="shared" si="53"/>
        <v>0</v>
      </c>
      <c r="V76" s="25">
        <f t="shared" si="54"/>
        <v>0</v>
      </c>
      <c r="W76" s="26">
        <v>0</v>
      </c>
      <c r="X76" s="177" t="s">
        <v>144</v>
      </c>
    </row>
    <row r="77" spans="1:24" s="49" customFormat="1" ht="55.8" customHeight="1" collapsed="1" x14ac:dyDescent="0.3">
      <c r="A77" s="219" t="s">
        <v>123</v>
      </c>
      <c r="B77" s="220" t="s">
        <v>124</v>
      </c>
      <c r="C77" s="219" t="s">
        <v>26</v>
      </c>
      <c r="D77" s="107">
        <v>0</v>
      </c>
      <c r="E77" s="46">
        <v>0</v>
      </c>
      <c r="F77" s="46">
        <v>0</v>
      </c>
      <c r="G77" s="46">
        <v>0</v>
      </c>
      <c r="H77" s="108">
        <v>0</v>
      </c>
      <c r="I77" s="127">
        <v>0</v>
      </c>
      <c r="J77" s="46">
        <v>0</v>
      </c>
      <c r="K77" s="46">
        <v>0</v>
      </c>
      <c r="L77" s="46">
        <v>0</v>
      </c>
      <c r="M77" s="108">
        <v>0</v>
      </c>
      <c r="N77" s="118">
        <f t="shared" si="5"/>
        <v>0</v>
      </c>
      <c r="O77" s="47">
        <f t="shared" si="47"/>
        <v>0</v>
      </c>
      <c r="P77" s="47">
        <f t="shared" si="48"/>
        <v>0</v>
      </c>
      <c r="Q77" s="47">
        <f t="shared" si="49"/>
        <v>0</v>
      </c>
      <c r="R77" s="47">
        <f t="shared" si="50"/>
        <v>0</v>
      </c>
      <c r="S77" s="47">
        <v>0</v>
      </c>
      <c r="T77" s="47">
        <f t="shared" si="52"/>
        <v>0</v>
      </c>
      <c r="U77" s="47">
        <f t="shared" si="53"/>
        <v>0</v>
      </c>
      <c r="V77" s="47">
        <f t="shared" si="54"/>
        <v>0</v>
      </c>
      <c r="W77" s="48">
        <v>0</v>
      </c>
      <c r="X77" s="181" t="s">
        <v>144</v>
      </c>
    </row>
    <row r="78" spans="1:24" ht="71.25" hidden="1" customHeight="1" outlineLevel="1" x14ac:dyDescent="0.3">
      <c r="A78" s="165" t="s">
        <v>125</v>
      </c>
      <c r="B78" s="17" t="s">
        <v>126</v>
      </c>
      <c r="C78" s="165" t="s">
        <v>26</v>
      </c>
      <c r="D78" s="99">
        <v>0</v>
      </c>
      <c r="E78" s="29">
        <v>0</v>
      </c>
      <c r="F78" s="29">
        <v>0</v>
      </c>
      <c r="G78" s="29">
        <v>0</v>
      </c>
      <c r="H78" s="100">
        <v>0</v>
      </c>
      <c r="I78" s="124">
        <v>0</v>
      </c>
      <c r="J78" s="29">
        <v>0</v>
      </c>
      <c r="K78" s="29">
        <v>0</v>
      </c>
      <c r="L78" s="29">
        <v>0</v>
      </c>
      <c r="M78" s="100">
        <v>0</v>
      </c>
      <c r="N78" s="115">
        <f t="shared" si="5"/>
        <v>0</v>
      </c>
      <c r="O78" s="25">
        <f t="shared" si="47"/>
        <v>0</v>
      </c>
      <c r="P78" s="25">
        <f t="shared" si="48"/>
        <v>0</v>
      </c>
      <c r="Q78" s="25">
        <f t="shared" si="49"/>
        <v>0</v>
      </c>
      <c r="R78" s="25">
        <f t="shared" si="50"/>
        <v>0</v>
      </c>
      <c r="S78" s="25">
        <f t="shared" si="51"/>
        <v>0</v>
      </c>
      <c r="T78" s="25">
        <f t="shared" si="52"/>
        <v>0</v>
      </c>
      <c r="U78" s="25">
        <f t="shared" si="53"/>
        <v>0</v>
      </c>
      <c r="V78" s="25">
        <f t="shared" si="54"/>
        <v>0</v>
      </c>
      <c r="W78" s="26">
        <v>0</v>
      </c>
      <c r="X78" s="177" t="s">
        <v>144</v>
      </c>
    </row>
    <row r="79" spans="1:24" ht="72" hidden="1" customHeight="1" outlineLevel="1" x14ac:dyDescent="0.3">
      <c r="A79" s="165" t="s">
        <v>127</v>
      </c>
      <c r="B79" s="17" t="s">
        <v>128</v>
      </c>
      <c r="C79" s="165" t="s">
        <v>26</v>
      </c>
      <c r="D79" s="99">
        <v>0</v>
      </c>
      <c r="E79" s="29">
        <v>0</v>
      </c>
      <c r="F79" s="29">
        <v>0</v>
      </c>
      <c r="G79" s="29">
        <v>0</v>
      </c>
      <c r="H79" s="100">
        <v>0</v>
      </c>
      <c r="I79" s="124">
        <v>0</v>
      </c>
      <c r="J79" s="29">
        <v>0</v>
      </c>
      <c r="K79" s="29">
        <v>0</v>
      </c>
      <c r="L79" s="29">
        <v>0</v>
      </c>
      <c r="M79" s="100">
        <v>0</v>
      </c>
      <c r="N79" s="115">
        <f t="shared" si="5"/>
        <v>0</v>
      </c>
      <c r="O79" s="25">
        <f t="shared" si="47"/>
        <v>0</v>
      </c>
      <c r="P79" s="25">
        <f t="shared" si="48"/>
        <v>0</v>
      </c>
      <c r="Q79" s="25">
        <f t="shared" si="49"/>
        <v>0</v>
      </c>
      <c r="R79" s="25">
        <f t="shared" si="50"/>
        <v>0</v>
      </c>
      <c r="S79" s="25">
        <f t="shared" si="51"/>
        <v>0</v>
      </c>
      <c r="T79" s="25">
        <f t="shared" si="52"/>
        <v>0</v>
      </c>
      <c r="U79" s="25">
        <f t="shared" si="53"/>
        <v>0</v>
      </c>
      <c r="V79" s="25">
        <f t="shared" si="54"/>
        <v>0</v>
      </c>
      <c r="W79" s="26">
        <v>0</v>
      </c>
      <c r="X79" s="177" t="s">
        <v>144</v>
      </c>
    </row>
    <row r="80" spans="1:24" s="55" customFormat="1" ht="39" customHeight="1" collapsed="1" x14ac:dyDescent="0.3">
      <c r="A80" s="169" t="s">
        <v>129</v>
      </c>
      <c r="B80" s="18" t="s">
        <v>130</v>
      </c>
      <c r="C80" s="169" t="s">
        <v>26</v>
      </c>
      <c r="D80" s="92">
        <f>SUM(E80:H80)</f>
        <v>0.65855999999999992</v>
      </c>
      <c r="E80" s="51">
        <v>0</v>
      </c>
      <c r="F80" s="51">
        <v>0</v>
      </c>
      <c r="G80" s="193">
        <f t="shared" ref="G80" si="56">G81</f>
        <v>0.65855999999999992</v>
      </c>
      <c r="H80" s="109">
        <v>0</v>
      </c>
      <c r="I80" s="92">
        <f>SUM(J80:M80)</f>
        <v>0</v>
      </c>
      <c r="J80" s="51">
        <v>0</v>
      </c>
      <c r="K80" s="51">
        <v>0</v>
      </c>
      <c r="L80" s="193">
        <f t="shared" ref="L80" si="57">L81</f>
        <v>0</v>
      </c>
      <c r="M80" s="109">
        <v>0</v>
      </c>
      <c r="N80" s="111">
        <f>N81</f>
        <v>0.65855999999999992</v>
      </c>
      <c r="O80" s="52">
        <f>O81</f>
        <v>0</v>
      </c>
      <c r="P80" s="52">
        <f t="shared" ref="P80:V80" si="58">P81</f>
        <v>0</v>
      </c>
      <c r="Q80" s="52">
        <f t="shared" si="58"/>
        <v>0</v>
      </c>
      <c r="R80" s="52">
        <f t="shared" si="58"/>
        <v>0</v>
      </c>
      <c r="S80" s="52">
        <f t="shared" si="58"/>
        <v>0</v>
      </c>
      <c r="T80" s="52">
        <f t="shared" si="58"/>
        <v>0.65855999999999992</v>
      </c>
      <c r="U80" s="52">
        <f t="shared" si="58"/>
        <v>100</v>
      </c>
      <c r="V80" s="52">
        <f t="shared" si="58"/>
        <v>0</v>
      </c>
      <c r="W80" s="54">
        <v>0</v>
      </c>
      <c r="X80" s="173" t="s">
        <v>144</v>
      </c>
    </row>
    <row r="81" spans="1:24" s="45" customFormat="1" ht="35.4" customHeight="1" thickBot="1" x14ac:dyDescent="0.35">
      <c r="A81" s="165" t="s">
        <v>149</v>
      </c>
      <c r="B81" s="189" t="s">
        <v>150</v>
      </c>
      <c r="C81" s="190" t="s">
        <v>151</v>
      </c>
      <c r="D81" s="90">
        <f>SUM(E81:H81)</f>
        <v>0.65855999999999992</v>
      </c>
      <c r="E81" s="41">
        <v>0</v>
      </c>
      <c r="F81" s="41">
        <v>0</v>
      </c>
      <c r="G81" s="194">
        <f>0.5488*1.2</f>
        <v>0.65855999999999992</v>
      </c>
      <c r="H81" s="120">
        <v>0</v>
      </c>
      <c r="I81" s="124">
        <v>0</v>
      </c>
      <c r="J81" s="29">
        <v>0</v>
      </c>
      <c r="K81" s="29">
        <v>0</v>
      </c>
      <c r="L81" s="29">
        <v>0</v>
      </c>
      <c r="M81" s="100">
        <v>0</v>
      </c>
      <c r="N81" s="115">
        <f t="shared" si="5"/>
        <v>0.65855999999999992</v>
      </c>
      <c r="O81" s="26">
        <v>0</v>
      </c>
      <c r="P81" s="26">
        <v>0</v>
      </c>
      <c r="Q81" s="26">
        <v>0</v>
      </c>
      <c r="R81" s="26">
        <v>0</v>
      </c>
      <c r="S81" s="26">
        <v>0</v>
      </c>
      <c r="T81" s="25">
        <f t="shared" ref="T81" si="59">G81-L81</f>
        <v>0.65855999999999992</v>
      </c>
      <c r="U81" s="28">
        <f t="shared" ref="U81" si="60">T81/G81*100</f>
        <v>100</v>
      </c>
      <c r="V81" s="26">
        <v>0</v>
      </c>
      <c r="W81" s="26">
        <v>0</v>
      </c>
      <c r="X81" s="180" t="s">
        <v>168</v>
      </c>
    </row>
    <row r="82" spans="1:24" s="55" customFormat="1" ht="37.799999999999997" customHeight="1" thickTop="1" x14ac:dyDescent="0.3">
      <c r="A82" s="169" t="s">
        <v>131</v>
      </c>
      <c r="B82" s="18" t="s">
        <v>132</v>
      </c>
      <c r="C82" s="169" t="s">
        <v>26</v>
      </c>
      <c r="D82" s="202">
        <v>0</v>
      </c>
      <c r="E82" s="81">
        <v>0</v>
      </c>
      <c r="F82" s="81">
        <v>0</v>
      </c>
      <c r="G82" s="81">
        <v>0</v>
      </c>
      <c r="H82" s="203">
        <v>0</v>
      </c>
      <c r="I82" s="202">
        <v>0</v>
      </c>
      <c r="J82" s="81">
        <v>0</v>
      </c>
      <c r="K82" s="81">
        <v>0</v>
      </c>
      <c r="L82" s="81">
        <v>0</v>
      </c>
      <c r="M82" s="203">
        <v>0</v>
      </c>
      <c r="N82" s="111">
        <f t="shared" si="5"/>
        <v>0</v>
      </c>
      <c r="O82" s="52">
        <f t="shared" si="47"/>
        <v>0</v>
      </c>
      <c r="P82" s="52">
        <f t="shared" si="48"/>
        <v>0</v>
      </c>
      <c r="Q82" s="52">
        <f t="shared" si="49"/>
        <v>0</v>
      </c>
      <c r="R82" s="52">
        <f t="shared" si="50"/>
        <v>0</v>
      </c>
      <c r="S82" s="52">
        <f t="shared" si="51"/>
        <v>0</v>
      </c>
      <c r="T82" s="52">
        <f t="shared" si="52"/>
        <v>0</v>
      </c>
      <c r="U82" s="52">
        <f t="shared" si="53"/>
        <v>0</v>
      </c>
      <c r="V82" s="52">
        <f t="shared" si="54"/>
        <v>0</v>
      </c>
      <c r="W82" s="54">
        <v>0</v>
      </c>
      <c r="X82" s="173" t="s">
        <v>144</v>
      </c>
    </row>
    <row r="83" spans="1:24" s="55" customFormat="1" ht="21.6" customHeight="1" x14ac:dyDescent="0.3">
      <c r="A83" s="169" t="s">
        <v>133</v>
      </c>
      <c r="B83" s="18" t="s">
        <v>134</v>
      </c>
      <c r="C83" s="169" t="s">
        <v>26</v>
      </c>
      <c r="D83" s="215">
        <f>D84+D88</f>
        <v>3.2172000000000001</v>
      </c>
      <c r="E83" s="81">
        <f t="shared" ref="E83:M83" si="61">E84+E88</f>
        <v>0</v>
      </c>
      <c r="F83" s="81">
        <f t="shared" si="61"/>
        <v>0</v>
      </c>
      <c r="G83" s="81">
        <f t="shared" si="61"/>
        <v>3.2172000000000001</v>
      </c>
      <c r="H83" s="216">
        <f t="shared" si="61"/>
        <v>0</v>
      </c>
      <c r="I83" s="215">
        <f t="shared" si="61"/>
        <v>2E-3</v>
      </c>
      <c r="J83" s="81">
        <f t="shared" si="61"/>
        <v>0</v>
      </c>
      <c r="K83" s="81">
        <f t="shared" si="61"/>
        <v>0</v>
      </c>
      <c r="L83" s="81">
        <f t="shared" si="61"/>
        <v>2E-3</v>
      </c>
      <c r="M83" s="216">
        <f t="shared" si="61"/>
        <v>0</v>
      </c>
      <c r="N83" s="197">
        <f>N84+N88</f>
        <v>3.2151999999999998</v>
      </c>
      <c r="O83" s="50">
        <f t="shared" ref="O83:W83" si="62">O84+O88</f>
        <v>199.8693117959173</v>
      </c>
      <c r="P83" s="50">
        <f t="shared" si="62"/>
        <v>0</v>
      </c>
      <c r="Q83" s="50">
        <f t="shared" si="62"/>
        <v>0</v>
      </c>
      <c r="R83" s="50">
        <f t="shared" si="62"/>
        <v>0</v>
      </c>
      <c r="S83" s="50">
        <f t="shared" si="62"/>
        <v>0</v>
      </c>
      <c r="T83" s="50">
        <f t="shared" si="62"/>
        <v>3.2151999999999998</v>
      </c>
      <c r="U83" s="50">
        <f t="shared" si="62"/>
        <v>199.8693117959173</v>
      </c>
      <c r="V83" s="50">
        <f t="shared" si="62"/>
        <v>0</v>
      </c>
      <c r="W83" s="198">
        <f t="shared" si="62"/>
        <v>0</v>
      </c>
      <c r="X83" s="173" t="s">
        <v>144</v>
      </c>
    </row>
    <row r="84" spans="1:24" s="55" customFormat="1" ht="25.5" customHeight="1" x14ac:dyDescent="0.3">
      <c r="A84" s="169" t="s">
        <v>152</v>
      </c>
      <c r="B84" s="18" t="s">
        <v>153</v>
      </c>
      <c r="C84" s="170" t="s">
        <v>143</v>
      </c>
      <c r="D84" s="202">
        <f>SUM(D85:D87)</f>
        <v>1.5303599999999999</v>
      </c>
      <c r="E84" s="81">
        <f t="shared" ref="E84" si="63">SUM(E85:E87)</f>
        <v>0</v>
      </c>
      <c r="F84" s="81">
        <f t="shared" ref="F84" si="64">SUM(F85:F87)</f>
        <v>0</v>
      </c>
      <c r="G84" s="81">
        <f t="shared" ref="G84" si="65">SUM(G85:G87)</f>
        <v>1.5303599999999999</v>
      </c>
      <c r="H84" s="203">
        <f t="shared" ref="H84" si="66">SUM(H85:H87)</f>
        <v>0</v>
      </c>
      <c r="I84" s="202">
        <f>SUM(I85:I87)</f>
        <v>2E-3</v>
      </c>
      <c r="J84" s="81">
        <f>SUM(J85:J87)</f>
        <v>0</v>
      </c>
      <c r="K84" s="81">
        <f t="shared" ref="K84:M84" si="67">SUM(K85:K87)</f>
        <v>0</v>
      </c>
      <c r="L84" s="81">
        <f t="shared" si="67"/>
        <v>2E-3</v>
      </c>
      <c r="M84" s="203">
        <f t="shared" si="67"/>
        <v>0</v>
      </c>
      <c r="N84" s="111">
        <f>D84-I84</f>
        <v>1.5283599999999999</v>
      </c>
      <c r="O84" s="53">
        <f t="shared" si="9"/>
        <v>99.869311795917298</v>
      </c>
      <c r="P84" s="54">
        <v>0</v>
      </c>
      <c r="Q84" s="54">
        <v>0</v>
      </c>
      <c r="R84" s="54">
        <v>0</v>
      </c>
      <c r="S84" s="54">
        <v>0</v>
      </c>
      <c r="T84" s="52">
        <f t="shared" si="6"/>
        <v>1.5283599999999999</v>
      </c>
      <c r="U84" s="53">
        <f t="shared" si="10"/>
        <v>99.869311795917298</v>
      </c>
      <c r="V84" s="54">
        <v>0</v>
      </c>
      <c r="W84" s="54">
        <v>0</v>
      </c>
      <c r="X84" s="173" t="s">
        <v>144</v>
      </c>
    </row>
    <row r="85" spans="1:24" ht="21.75" customHeight="1" x14ac:dyDescent="0.3">
      <c r="A85" s="158" t="s">
        <v>154</v>
      </c>
      <c r="B85" s="24" t="s">
        <v>155</v>
      </c>
      <c r="C85" s="22" t="s">
        <v>156</v>
      </c>
      <c r="D85" s="142">
        <f>SUM(E85:H85)</f>
        <v>0.91896</v>
      </c>
      <c r="E85" s="84">
        <v>0</v>
      </c>
      <c r="F85" s="84">
        <v>0</v>
      </c>
      <c r="G85" s="195">
        <f>0.7658*1.2</f>
        <v>0.91896</v>
      </c>
      <c r="H85" s="217">
        <v>0</v>
      </c>
      <c r="I85" s="126">
        <f>SUM(J85:M85)</f>
        <v>0</v>
      </c>
      <c r="J85" s="84">
        <v>0</v>
      </c>
      <c r="K85" s="84">
        <v>0</v>
      </c>
      <c r="L85" s="84">
        <v>0</v>
      </c>
      <c r="M85" s="217">
        <v>0</v>
      </c>
      <c r="N85" s="115">
        <f t="shared" si="5"/>
        <v>0.91896</v>
      </c>
      <c r="O85" s="28">
        <f t="shared" si="9"/>
        <v>100</v>
      </c>
      <c r="P85" s="26">
        <v>0</v>
      </c>
      <c r="Q85" s="26">
        <v>0</v>
      </c>
      <c r="R85" s="26">
        <v>0</v>
      </c>
      <c r="S85" s="26">
        <v>0</v>
      </c>
      <c r="T85" s="25">
        <f t="shared" si="6"/>
        <v>0.91896</v>
      </c>
      <c r="U85" s="28">
        <f t="shared" si="10"/>
        <v>100</v>
      </c>
      <c r="V85" s="26">
        <v>0</v>
      </c>
      <c r="W85" s="26">
        <v>0</v>
      </c>
      <c r="X85" s="180" t="s">
        <v>168</v>
      </c>
    </row>
    <row r="86" spans="1:24" ht="30" customHeight="1" x14ac:dyDescent="0.3">
      <c r="A86" s="158" t="s">
        <v>154</v>
      </c>
      <c r="B86" s="24" t="s">
        <v>135</v>
      </c>
      <c r="C86" s="22" t="s">
        <v>157</v>
      </c>
      <c r="D86" s="142">
        <f t="shared" ref="D86:D88" si="68">SUM(E86:H86)</f>
        <v>0.61139999999999994</v>
      </c>
      <c r="E86" s="84">
        <v>0</v>
      </c>
      <c r="F86" s="84">
        <v>0</v>
      </c>
      <c r="G86" s="195">
        <f>0.5095*1.2</f>
        <v>0.61139999999999994</v>
      </c>
      <c r="H86" s="217">
        <v>0</v>
      </c>
      <c r="I86" s="126">
        <f t="shared" ref="I86:I88" si="69">SUM(J86:M86)</f>
        <v>0</v>
      </c>
      <c r="J86" s="84">
        <v>0</v>
      </c>
      <c r="K86" s="84">
        <v>0</v>
      </c>
      <c r="L86" s="84">
        <v>0</v>
      </c>
      <c r="M86" s="217">
        <v>0</v>
      </c>
      <c r="N86" s="115">
        <f t="shared" si="5"/>
        <v>0.61139999999999994</v>
      </c>
      <c r="O86" s="28">
        <f t="shared" si="9"/>
        <v>100</v>
      </c>
      <c r="P86" s="26">
        <v>0</v>
      </c>
      <c r="Q86" s="26">
        <v>0</v>
      </c>
      <c r="R86" s="26">
        <v>0</v>
      </c>
      <c r="S86" s="26">
        <v>0</v>
      </c>
      <c r="T86" s="25">
        <f t="shared" si="6"/>
        <v>0.61139999999999994</v>
      </c>
      <c r="U86" s="28">
        <f t="shared" si="10"/>
        <v>100</v>
      </c>
      <c r="V86" s="26">
        <v>0</v>
      </c>
      <c r="W86" s="26">
        <v>0</v>
      </c>
      <c r="X86" s="180" t="s">
        <v>168</v>
      </c>
    </row>
    <row r="87" spans="1:24" ht="19.2" customHeight="1" x14ac:dyDescent="0.3">
      <c r="A87" s="158" t="s">
        <v>169</v>
      </c>
      <c r="B87" s="24" t="s">
        <v>170</v>
      </c>
      <c r="C87" s="22" t="s">
        <v>171</v>
      </c>
      <c r="D87" s="142">
        <f t="shared" ref="D87" si="70">SUM(E87:H87)</f>
        <v>0</v>
      </c>
      <c r="E87" s="84">
        <v>0</v>
      </c>
      <c r="F87" s="84">
        <v>0</v>
      </c>
      <c r="G87" s="195">
        <v>0</v>
      </c>
      <c r="H87" s="217">
        <v>0</v>
      </c>
      <c r="I87" s="126">
        <f t="shared" ref="I87" si="71">SUM(J87:M87)</f>
        <v>2E-3</v>
      </c>
      <c r="J87" s="84">
        <v>0</v>
      </c>
      <c r="K87" s="84">
        <v>0</v>
      </c>
      <c r="L87" s="84">
        <v>2E-3</v>
      </c>
      <c r="M87" s="217">
        <v>0</v>
      </c>
      <c r="N87" s="115">
        <f t="shared" ref="N87" si="72">D87-I87</f>
        <v>-2E-3</v>
      </c>
      <c r="O87" s="28">
        <v>0</v>
      </c>
      <c r="P87" s="26">
        <v>0</v>
      </c>
      <c r="Q87" s="26">
        <v>0</v>
      </c>
      <c r="R87" s="26">
        <v>0</v>
      </c>
      <c r="S87" s="26">
        <v>0</v>
      </c>
      <c r="T87" s="25">
        <f t="shared" ref="T87" si="73">G87-L87</f>
        <v>-2E-3</v>
      </c>
      <c r="U87" s="28">
        <v>0</v>
      </c>
      <c r="V87" s="26">
        <v>0</v>
      </c>
      <c r="W87" s="26">
        <v>0</v>
      </c>
      <c r="X87" s="180" t="s">
        <v>144</v>
      </c>
    </row>
    <row r="88" spans="1:24" s="45" customFormat="1" ht="36" customHeight="1" x14ac:dyDescent="0.3">
      <c r="A88" s="169" t="s">
        <v>158</v>
      </c>
      <c r="B88" s="191" t="s">
        <v>159</v>
      </c>
      <c r="C88" s="192" t="s">
        <v>160</v>
      </c>
      <c r="D88" s="202">
        <f t="shared" si="68"/>
        <v>1.6868399999999999</v>
      </c>
      <c r="E88" s="81">
        <v>0</v>
      </c>
      <c r="F88" s="81">
        <v>0</v>
      </c>
      <c r="G88" s="196">
        <f>1.4057*1.2</f>
        <v>1.6868399999999999</v>
      </c>
      <c r="H88" s="203">
        <v>0</v>
      </c>
      <c r="I88" s="202">
        <f t="shared" si="69"/>
        <v>0</v>
      </c>
      <c r="J88" s="81">
        <v>0</v>
      </c>
      <c r="K88" s="81">
        <v>0</v>
      </c>
      <c r="L88" s="81">
        <v>0</v>
      </c>
      <c r="M88" s="203">
        <v>0</v>
      </c>
      <c r="N88" s="111">
        <f t="shared" si="5"/>
        <v>1.6868399999999999</v>
      </c>
      <c r="O88" s="53">
        <f t="shared" si="9"/>
        <v>100</v>
      </c>
      <c r="P88" s="54">
        <v>0</v>
      </c>
      <c r="Q88" s="54">
        <v>0</v>
      </c>
      <c r="R88" s="54">
        <v>0</v>
      </c>
      <c r="S88" s="54">
        <v>0</v>
      </c>
      <c r="T88" s="52">
        <f t="shared" si="6"/>
        <v>1.6868399999999999</v>
      </c>
      <c r="U88" s="53">
        <f t="shared" si="10"/>
        <v>100</v>
      </c>
      <c r="V88" s="54">
        <v>0</v>
      </c>
      <c r="W88" s="54">
        <v>0</v>
      </c>
      <c r="X88" s="218" t="s">
        <v>168</v>
      </c>
    </row>
    <row r="90" spans="1:24" ht="6.6" customHeight="1" x14ac:dyDescent="0.3"/>
    <row r="91" spans="1:24" s="206" customFormat="1" ht="25.2" customHeight="1" x14ac:dyDescent="0.3">
      <c r="B91" s="207" t="s">
        <v>136</v>
      </c>
      <c r="C91" s="208"/>
      <c r="D91" s="208"/>
      <c r="E91" s="208"/>
      <c r="F91" s="208"/>
      <c r="H91" s="208"/>
      <c r="I91" s="208"/>
      <c r="J91" s="208"/>
      <c r="K91" s="208"/>
      <c r="M91" s="208"/>
      <c r="Q91" s="209" t="s">
        <v>163</v>
      </c>
    </row>
    <row r="92" spans="1:24" s="12" customFormat="1" ht="9.6" customHeight="1" x14ac:dyDescent="0.3">
      <c r="D92" s="1"/>
      <c r="E92" s="1"/>
      <c r="F92" s="1"/>
      <c r="Q92" s="1"/>
    </row>
    <row r="93" spans="1:24" s="210" customFormat="1" ht="23.4" customHeight="1" x14ac:dyDescent="0.3">
      <c r="B93" s="207" t="s">
        <v>164</v>
      </c>
      <c r="D93" s="211"/>
      <c r="E93" s="211"/>
      <c r="F93" s="211"/>
      <c r="Q93" s="205" t="s">
        <v>161</v>
      </c>
    </row>
    <row r="94" spans="1:24" s="210" customFormat="1" ht="9" customHeight="1" x14ac:dyDescent="0.3">
      <c r="D94" s="211"/>
      <c r="E94" s="211"/>
      <c r="F94" s="211"/>
      <c r="Q94" s="205"/>
    </row>
    <row r="95" spans="1:24" s="206" customFormat="1" ht="27" customHeight="1" x14ac:dyDescent="0.3">
      <c r="B95" s="212" t="s">
        <v>137</v>
      </c>
      <c r="C95" s="204"/>
      <c r="D95" s="204"/>
      <c r="E95" s="208"/>
      <c r="F95" s="204"/>
      <c r="H95" s="208"/>
      <c r="I95" s="208"/>
      <c r="J95" s="208"/>
      <c r="K95" s="208"/>
      <c r="M95" s="213"/>
      <c r="Q95" s="205" t="s">
        <v>162</v>
      </c>
    </row>
    <row r="101" spans="2:8" ht="18" x14ac:dyDescent="0.35">
      <c r="B101" s="145"/>
      <c r="C101" s="146"/>
      <c r="D101" s="146"/>
      <c r="E101" s="146"/>
      <c r="F101" s="146"/>
      <c r="G101" s="147"/>
      <c r="H101" s="146"/>
    </row>
  </sheetData>
  <mergeCells count="32">
    <mergeCell ref="A12:T12"/>
    <mergeCell ref="A4:X4"/>
    <mergeCell ref="A5:T5"/>
    <mergeCell ref="A7:T7"/>
    <mergeCell ref="A8:T8"/>
    <mergeCell ref="A10:T10"/>
    <mergeCell ref="A13:T13"/>
    <mergeCell ref="A14:X14"/>
    <mergeCell ref="A15:A19"/>
    <mergeCell ref="B15:B19"/>
    <mergeCell ref="C15:C19"/>
    <mergeCell ref="D15:M15"/>
    <mergeCell ref="N15:W16"/>
    <mergeCell ref="X15:X19"/>
    <mergeCell ref="D16:M16"/>
    <mergeCell ref="D17:H17"/>
    <mergeCell ref="R17:S18"/>
    <mergeCell ref="T17:U18"/>
    <mergeCell ref="V17:W18"/>
    <mergeCell ref="J18:J19"/>
    <mergeCell ref="K18:K19"/>
    <mergeCell ref="L18:L19"/>
    <mergeCell ref="P17:Q18"/>
    <mergeCell ref="D18:D19"/>
    <mergeCell ref="E18:E19"/>
    <mergeCell ref="F18:F19"/>
    <mergeCell ref="G18:G19"/>
    <mergeCell ref="M18:M19"/>
    <mergeCell ref="H18:H19"/>
    <mergeCell ref="I18:I19"/>
    <mergeCell ref="I17:M17"/>
    <mergeCell ref="N17:O18"/>
  </mergeCells>
  <printOptions horizontalCentered="1"/>
  <pageMargins left="0.78740157480314965" right="0.19685039370078741" top="0.39370078740157483" bottom="0.19685039370078741" header="0" footer="0"/>
  <pageSetup paperSize="8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11кв истч</vt:lpstr>
      <vt:lpstr>Лист1</vt:lpstr>
      <vt:lpstr>Лист2</vt:lpstr>
      <vt:lpstr>Лист3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2021-02-11T07:23:18Z</dcterms:modified>
</cp:coreProperties>
</file>