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E18" i="4" l="1"/>
  <c r="E17" i="4" s="1"/>
  <c r="R21" i="4" l="1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N25" i="4"/>
  <c r="S24" i="4" l="1"/>
  <c r="O29" i="4"/>
  <c r="O24" i="4"/>
  <c r="D32" i="4" l="1"/>
  <c r="D31" i="4"/>
  <c r="D29" i="4"/>
  <c r="D21" i="4"/>
  <c r="R22" i="4" l="1"/>
  <c r="H34" i="4"/>
  <c r="E31" i="4"/>
  <c r="H26" i="4"/>
  <c r="M34" i="4" l="1"/>
  <c r="M35" i="4"/>
  <c r="M33" i="4"/>
  <c r="M36" i="4"/>
  <c r="K32" i="4" l="1"/>
  <c r="I32" i="4"/>
  <c r="F36" i="4"/>
  <c r="S36" i="4" l="1"/>
  <c r="E29" i="4"/>
  <c r="S29" i="4" s="1"/>
  <c r="M21" i="4"/>
  <c r="M22" i="4"/>
  <c r="M23" i="4"/>
  <c r="M26" i="4"/>
  <c r="M27" i="4"/>
  <c r="M28" i="4"/>
  <c r="M30" i="4"/>
  <c r="T36" i="4" l="1"/>
  <c r="R36" i="4"/>
  <c r="Q36" i="4"/>
  <c r="R35" i="4"/>
  <c r="F35" i="4"/>
  <c r="R34" i="4"/>
  <c r="F34" i="4"/>
  <c r="R33" i="4"/>
  <c r="R32" i="4" s="1"/>
  <c r="M32" i="4"/>
  <c r="F33" i="4"/>
  <c r="N32" i="4"/>
  <c r="L32" i="4"/>
  <c r="J32" i="4"/>
  <c r="H32" i="4"/>
  <c r="G32" i="4"/>
  <c r="E32" i="4"/>
  <c r="R31" i="4"/>
  <c r="M31" i="4"/>
  <c r="F31" i="4"/>
  <c r="R30" i="4"/>
  <c r="F30" i="4"/>
  <c r="T29" i="4"/>
  <c r="R29" i="4"/>
  <c r="M29" i="4"/>
  <c r="F29" i="4"/>
  <c r="Q29" i="4" s="1"/>
  <c r="R28" i="4"/>
  <c r="F28" i="4"/>
  <c r="R27" i="4"/>
  <c r="F27" i="4"/>
  <c r="R26" i="4"/>
  <c r="R25" i="4" s="1"/>
  <c r="F26" i="4"/>
  <c r="L25" i="4"/>
  <c r="K25" i="4"/>
  <c r="J25" i="4"/>
  <c r="I25" i="4"/>
  <c r="H25" i="4"/>
  <c r="G25" i="4"/>
  <c r="E25" i="4"/>
  <c r="D25" i="4"/>
  <c r="F23" i="4"/>
  <c r="F22" i="4"/>
  <c r="R20" i="4"/>
  <c r="F21" i="4"/>
  <c r="N20" i="4"/>
  <c r="P20" i="4" s="1"/>
  <c r="L20" i="4"/>
  <c r="K20" i="4"/>
  <c r="J20" i="4"/>
  <c r="I20" i="4"/>
  <c r="H20" i="4"/>
  <c r="G20" i="4"/>
  <c r="E20" i="4"/>
  <c r="D20" i="4"/>
  <c r="S31" i="4" l="1"/>
  <c r="T31" i="4" s="1"/>
  <c r="O31" i="4"/>
  <c r="Q31" i="4" s="1"/>
  <c r="O30" i="4"/>
  <c r="Q30" i="4" s="1"/>
  <c r="S30" i="4"/>
  <c r="T30" i="4" s="1"/>
  <c r="S23" i="4"/>
  <c r="O23" i="4"/>
  <c r="S35" i="4"/>
  <c r="T35" i="4" s="1"/>
  <c r="O35" i="4"/>
  <c r="Q35" i="4" s="1"/>
  <c r="S34" i="4"/>
  <c r="T34" i="4" s="1"/>
  <c r="O34" i="4"/>
  <c r="Q34" i="4" s="1"/>
  <c r="F32" i="4"/>
  <c r="S32" i="4" s="1"/>
  <c r="O33" i="4"/>
  <c r="S33" i="4"/>
  <c r="T33" i="4" s="1"/>
  <c r="S28" i="4"/>
  <c r="T28" i="4" s="1"/>
  <c r="O28" i="4"/>
  <c r="Q28" i="4" s="1"/>
  <c r="S27" i="4"/>
  <c r="T27" i="4" s="1"/>
  <c r="O27" i="4"/>
  <c r="Q27" i="4" s="1"/>
  <c r="S26" i="4"/>
  <c r="T26" i="4" s="1"/>
  <c r="O26" i="4"/>
  <c r="S22" i="4"/>
  <c r="T22" i="4" s="1"/>
  <c r="O22" i="4"/>
  <c r="O20" i="4" s="1"/>
  <c r="O21" i="4"/>
  <c r="S21" i="4"/>
  <c r="T21" i="4" s="1"/>
  <c r="L19" i="4"/>
  <c r="L18" i="4" s="1"/>
  <c r="L17" i="4" s="1"/>
  <c r="I19" i="4"/>
  <c r="I18" i="4" s="1"/>
  <c r="I17" i="4" s="1"/>
  <c r="N19" i="4"/>
  <c r="M25" i="4"/>
  <c r="D19" i="4"/>
  <c r="D18" i="4" s="1"/>
  <c r="D17" i="4" s="1"/>
  <c r="F25" i="4"/>
  <c r="R19" i="4"/>
  <c r="R18" i="4" s="1"/>
  <c r="R17" i="4" s="1"/>
  <c r="T20" i="4"/>
  <c r="K19" i="4"/>
  <c r="K18" i="4" s="1"/>
  <c r="K17" i="4" s="1"/>
  <c r="G19" i="4"/>
  <c r="G18" i="4" s="1"/>
  <c r="G17" i="4" s="1"/>
  <c r="J19" i="4"/>
  <c r="J18" i="4" s="1"/>
  <c r="J17" i="4" s="1"/>
  <c r="E19" i="4"/>
  <c r="M20" i="4"/>
  <c r="M19" i="4" s="1"/>
  <c r="M18" i="4" s="1"/>
  <c r="M17" i="4" s="1"/>
  <c r="S20" i="4"/>
  <c r="H19" i="4"/>
  <c r="H18" i="4" s="1"/>
  <c r="H17" i="4" s="1"/>
  <c r="Q26" i="4"/>
  <c r="Q25" i="4" s="1"/>
  <c r="Q21" i="4"/>
  <c r="Q33" i="4"/>
  <c r="F20" i="4"/>
  <c r="N18" i="4" l="1"/>
  <c r="P19" i="4"/>
  <c r="T32" i="4"/>
  <c r="O32" i="4"/>
  <c r="Q32" i="4"/>
  <c r="S25" i="4"/>
  <c r="T25" i="4" s="1"/>
  <c r="O25" i="4"/>
  <c r="O19" i="4" s="1"/>
  <c r="O18" i="4" s="1"/>
  <c r="O17" i="4" s="1"/>
  <c r="Q22" i="4"/>
  <c r="Q20" i="4" s="1"/>
  <c r="Q19" i="4" s="1"/>
  <c r="Q18" i="4" s="1"/>
  <c r="T19" i="4"/>
  <c r="T18" i="4" s="1"/>
  <c r="T17" i="4" s="1"/>
  <c r="F19" i="4"/>
  <c r="N17" i="4" l="1"/>
  <c r="P17" i="4" s="1"/>
  <c r="P18" i="4"/>
  <c r="F18" i="4"/>
  <c r="F17" i="4" s="1"/>
  <c r="Q17" i="4"/>
  <c r="S19" i="4"/>
  <c r="S18" i="4" s="1"/>
  <c r="S17" i="4" s="1"/>
</calcChain>
</file>

<file path=xl/comments1.xml><?xml version="1.0" encoding="utf-8"?>
<comments xmlns="http://schemas.openxmlformats.org/spreadsheetml/2006/main">
  <authors>
    <author>Автор</author>
  </authors>
  <commentLis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НДС
</t>
        </r>
      </text>
    </comment>
  </commentList>
</comments>
</file>

<file path=xl/sharedStrings.xml><?xml version="1.0" encoding="utf-8"?>
<sst xmlns="http://schemas.openxmlformats.org/spreadsheetml/2006/main" count="144" uniqueCount="78">
  <si>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</si>
  <si>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</si>
  <si>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</si>
  <si>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</si>
  <si>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</si>
  <si>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</si>
  <si>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</si>
  <si>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</si>
  <si>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</si>
  <si>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</si>
  <si>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</si>
  <si>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</si>
  <si>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</si>
  <si>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</si>
  <si>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</si>
  <si>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</si>
  <si>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</si>
  <si>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</si>
  <si>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</si>
  <si>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</si>
  <si>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</si>
  <si>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</si>
  <si>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</si>
  <si>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</si>
  <si>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</si>
  <si>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</si>
  <si>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</si>
  <si>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</si>
  <si>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</si>
  <si>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</si>
  <si>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</si>
  <si>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</si>
  <si>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</si>
  <si>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</si>
  <si>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</si>
  <si>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</si>
  <si>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</si>
  <si>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</si>
  <si>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</si>
  <si>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</si>
  <si>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</si>
  <si>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</si>
  <si>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</si>
  <si>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</si>
  <si>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</si>
  <si>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</si>
  <si>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</si>
  <si>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</si>
  <si>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</si>
  <si>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</si>
  <si>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</si>
  <si>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</si>
  <si>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</si>
  <si>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</si>
  <si>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</si>
  <si>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</si>
  <si>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</si>
  <si>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</si>
  <si>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</si>
  <si>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</si>
  <si>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</si>
  <si>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</si>
  <si>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</si>
  <si>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</si>
  <si>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</si>
  <si>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</si>
  <si>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</si>
  <si>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Начальник ПТО</t>
  </si>
  <si>
    <t>Пахалуев А.И.</t>
  </si>
  <si>
    <t>Экономист</t>
  </si>
  <si>
    <t>Софронова О.А.</t>
  </si>
  <si>
    <t>млн.руб.</t>
  </si>
  <si>
    <t>Объем финансирования
 [отчетный год] 2019</t>
  </si>
  <si>
    <t>реконструкция 3-й очереди п/ст 35/6 кВ -ретрофит ячеек 6кВ с заменой масляных выключателей на вакуумные выключатели</t>
  </si>
  <si>
    <t>нд</t>
  </si>
  <si>
    <t>Кудрявцев В.В.</t>
  </si>
  <si>
    <t xml:space="preserve"> Главный инженер</t>
  </si>
  <si>
    <t>________________________С.Л. Сироткин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</si>
</sst>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4" fillId="0" borderId="0" applyFont="0" applyFill="0" applyBorder="0" applyAlignment="0" applyProtection="0"/>
    <xf numFmtId="49" fontId="15" fillId="0" borderId="0" applyBorder="0">
      <alignment vertical="top"/>
    </xf>
    <xf numFmtId="0" fontId="16" fillId="0" borderId="0"/>
    <xf numFmtId="0" fontId="17" fillId="0" borderId="0" applyNumberFormat="0">
      <alignment horizontal="left"/>
    </xf>
    <xf numFmtId="168" fontId="18" fillId="0" borderId="16">
      <protection locked="0"/>
    </xf>
    <xf numFmtId="0" fontId="19" fillId="0" borderId="0" applyBorder="0">
      <alignment horizontal="center" vertical="center" wrapText="1"/>
    </xf>
    <xf numFmtId="0" fontId="20" fillId="0" borderId="17" applyBorder="0">
      <alignment horizontal="center" vertical="center" wrapText="1"/>
    </xf>
    <xf numFmtId="168" fontId="21" fillId="4" borderId="16"/>
    <xf numFmtId="4" fontId="15" fillId="5" borderId="8" applyBorder="0">
      <alignment horizontal="right"/>
    </xf>
    <xf numFmtId="0" fontId="22" fillId="6" borderId="0" applyFill="0">
      <alignment wrapText="1"/>
    </xf>
    <xf numFmtId="0" fontId="23" fillId="0" borderId="0">
      <alignment horizontal="center" vertical="top" wrapText="1"/>
    </xf>
    <xf numFmtId="0" fontId="24" fillId="0" borderId="0">
      <alignment horizontal="centerContinuous" vertical="center" wrapText="1"/>
    </xf>
    <xf numFmtId="0" fontId="2" fillId="0" borderId="0"/>
    <xf numFmtId="0" fontId="25" fillId="0" borderId="0"/>
    <xf numFmtId="49" fontId="22" fillId="0" borderId="0">
      <alignment horizontal="center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" fontId="15" fillId="6" borderId="0" applyBorder="0">
      <alignment horizontal="right"/>
    </xf>
    <xf numFmtId="4" fontId="15" fillId="7" borderId="2" applyBorder="0">
      <alignment horizontal="right"/>
    </xf>
    <xf numFmtId="4" fontId="15" fillId="6" borderId="8" applyFont="0" applyBorder="0">
      <alignment horizontal="right"/>
    </xf>
  </cellStyleXfs>
  <cellXfs count="115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0" fontId="4" fillId="2" borderId="0" xfId="1" applyFont="1" applyFill="1"/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165" fontId="4" fillId="3" borderId="12" xfId="1" applyNumberFormat="1" applyFont="1" applyFill="1" applyBorder="1" applyAlignment="1">
      <alignment horizontal="center" vertical="center" wrapText="1"/>
    </xf>
    <xf numFmtId="165" fontId="4" fillId="3" borderId="8" xfId="2" applyNumberFormat="1" applyFont="1" applyFill="1" applyBorder="1" applyAlignment="1">
      <alignment horizontal="center" vertical="center" wrapText="1"/>
    </xf>
    <xf numFmtId="166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5" fontId="2" fillId="2" borderId="8" xfId="2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8" xfId="2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5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166" fontId="13" fillId="2" borderId="8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5" fontId="4" fillId="2" borderId="14" xfId="2" applyNumberFormat="1" applyFont="1" applyFill="1" applyBorder="1" applyAlignment="1">
      <alignment horizontal="center" vertical="center" wrapText="1"/>
    </xf>
    <xf numFmtId="165" fontId="4" fillId="3" borderId="14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4" fontId="4" fillId="2" borderId="14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2" fillId="2" borderId="0" xfId="1" applyFont="1" applyFill="1" applyBorder="1" applyAlignment="1">
      <alignment horizontal="left" vertical="center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4" fontId="2" fillId="2" borderId="8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165" fontId="2" fillId="2" borderId="14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justify"/>
    </xf>
    <xf numFmtId="0" fontId="7" fillId="0" borderId="0" xfId="1" applyFont="1"/>
    <xf numFmtId="0" fontId="5" fillId="2" borderId="0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vertical="justify"/>
    </xf>
    <xf numFmtId="0" fontId="5" fillId="2" borderId="0" xfId="1" applyFont="1" applyFill="1" applyAlignment="1">
      <alignment horizontal="left"/>
    </xf>
    <xf numFmtId="2" fontId="7" fillId="2" borderId="0" xfId="1" applyNumberFormat="1" applyFont="1" applyFill="1" applyAlignment="1">
      <alignment vertical="top"/>
    </xf>
    <xf numFmtId="49" fontId="7" fillId="2" borderId="0" xfId="1" applyNumberFormat="1" applyFont="1" applyFill="1" applyBorder="1" applyAlignment="1">
      <alignment horizontal="left" vertical="top"/>
    </xf>
    <xf numFmtId="2" fontId="7" fillId="2" borderId="0" xfId="1" applyNumberFormat="1" applyFont="1" applyFill="1" applyAlignment="1">
      <alignment vertical="top" wrapText="1"/>
    </xf>
    <xf numFmtId="2" fontId="7" fillId="2" borderId="0" xfId="1" applyNumberFormat="1" applyFont="1" applyFill="1" applyAlignment="1">
      <alignment horizontal="center" vertical="top" wrapText="1"/>
    </xf>
    <xf numFmtId="0" fontId="7" fillId="2" borderId="0" xfId="1" applyFont="1" applyFill="1" applyAlignment="1">
      <alignment horizontal="right"/>
    </xf>
    <xf numFmtId="2" fontId="5" fillId="2" borderId="0" xfId="1" applyNumberFormat="1" applyFont="1" applyFill="1" applyAlignment="1">
      <alignment horizontal="right" vertical="top"/>
    </xf>
    <xf numFmtId="0" fontId="3" fillId="2" borderId="1" xfId="1" applyFont="1" applyFill="1" applyBorder="1"/>
    <xf numFmtId="165" fontId="4" fillId="2" borderId="8" xfId="1" applyNumberFormat="1" applyFont="1" applyFill="1" applyBorder="1" applyAlignment="1">
      <alignment horizontal="center" vertical="center" wrapText="1"/>
    </xf>
    <xf numFmtId="164" fontId="4" fillId="3" borderId="12" xfId="1" applyNumberFormat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5" fillId="2" borderId="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justify" wrapText="1"/>
    </xf>
    <xf numFmtId="0" fontId="4" fillId="2" borderId="8" xfId="1" applyFont="1" applyFill="1" applyBorder="1" applyAlignment="1">
      <alignment horizontal="center" vertical="justify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" fontId="4" fillId="2" borderId="0" xfId="2" applyNumberFormat="1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left" vertical="center" wrapText="1"/>
    </xf>
    <xf numFmtId="164" fontId="4" fillId="2" borderId="0" xfId="2" applyNumberFormat="1" applyFont="1" applyFill="1" applyBorder="1" applyAlignment="1">
      <alignment horizontal="center" vertical="center" wrapText="1"/>
    </xf>
    <xf numFmtId="165" fontId="4" fillId="3" borderId="0" xfId="1" applyNumberFormat="1" applyFont="1" applyFill="1" applyBorder="1" applyAlignment="1">
      <alignment horizontal="center" vertical="center" wrapText="1"/>
    </xf>
    <xf numFmtId="165" fontId="4" fillId="2" borderId="0" xfId="2" applyNumberFormat="1" applyFont="1" applyFill="1" applyBorder="1" applyAlignment="1">
      <alignment horizontal="center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165" fontId="4" fillId="2" borderId="0" xfId="1" applyNumberFormat="1" applyFont="1" applyFill="1" applyBorder="1" applyAlignment="1">
      <alignment horizontal="center" vertical="center" wrapText="1"/>
    </xf>
    <xf numFmtId="166" fontId="4" fillId="2" borderId="0" xfId="2" applyNumberFormat="1" applyFont="1" applyFill="1" applyBorder="1" applyAlignment="1">
      <alignment horizontal="center" vertical="center" wrapText="1"/>
    </xf>
    <xf numFmtId="164" fontId="4" fillId="2" borderId="0" xfId="1" applyNumberFormat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B2:Y49"/>
  <sheetViews>
    <sheetView tabSelected="1" view="pageBreakPreview" topLeftCell="A15" zoomScale="64" zoomScaleNormal="60" zoomScaleSheetLayoutView="64" workbookViewId="0">
      <selection activeCell="N31" sqref="N31"/>
    </sheetView>
  </sheetViews>
  <sheetFormatPr defaultRowHeight="15.75" outlineLevelRow="1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82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82" t="s">
        <v>6</v>
      </c>
    </row>
    <row r="8" spans="2:25" ht="20.25">
      <c r="T8" s="4"/>
      <c r="U8" s="4"/>
      <c r="V8" s="4"/>
      <c r="W8" s="4"/>
      <c r="X8" s="82" t="s">
        <v>7</v>
      </c>
    </row>
    <row r="9" spans="2:25" ht="20.25">
      <c r="T9" s="4"/>
      <c r="U9" s="4"/>
      <c r="V9" s="4"/>
      <c r="W9" s="4"/>
      <c r="X9" s="82"/>
    </row>
    <row r="10" spans="2:25" ht="20.25">
      <c r="T10" s="4"/>
      <c r="U10" s="84"/>
      <c r="V10" s="84"/>
      <c r="W10" s="84"/>
      <c r="X10" s="83" t="s">
        <v>77</v>
      </c>
    </row>
    <row r="11" spans="2:25" ht="18.75">
      <c r="B11" s="14"/>
      <c r="T11" s="4"/>
      <c r="U11" s="4"/>
      <c r="V11" s="4"/>
      <c r="W11" s="4"/>
      <c r="X11" s="87"/>
      <c r="Y11" s="1"/>
    </row>
    <row r="12" spans="2:25">
      <c r="B12" s="14"/>
      <c r="X12" s="15" t="s">
        <v>8</v>
      </c>
    </row>
    <row r="13" spans="2:25" ht="16.5" thickBot="1"/>
    <row r="14" spans="2:25" ht="63" customHeight="1">
      <c r="B14" s="91" t="s">
        <v>9</v>
      </c>
      <c r="C14" s="93" t="s">
        <v>10</v>
      </c>
      <c r="D14" s="95" t="s">
        <v>11</v>
      </c>
      <c r="E14" s="97" t="s">
        <v>72</v>
      </c>
      <c r="F14" s="97"/>
      <c r="G14" s="97"/>
      <c r="H14" s="97"/>
      <c r="I14" s="97"/>
      <c r="J14" s="97"/>
      <c r="K14" s="97"/>
      <c r="L14" s="97"/>
      <c r="M14" s="97"/>
      <c r="N14" s="97"/>
      <c r="O14" s="95" t="s">
        <v>12</v>
      </c>
      <c r="P14" s="95"/>
      <c r="Q14" s="101" t="s">
        <v>13</v>
      </c>
      <c r="R14" s="102"/>
      <c r="S14" s="95" t="s">
        <v>14</v>
      </c>
      <c r="T14" s="95" t="s">
        <v>15</v>
      </c>
      <c r="U14" s="95"/>
      <c r="V14" s="95"/>
      <c r="W14" s="95"/>
      <c r="X14" s="99" t="s">
        <v>16</v>
      </c>
    </row>
    <row r="15" spans="2:25" ht="24" customHeight="1">
      <c r="B15" s="92"/>
      <c r="C15" s="94"/>
      <c r="D15" s="96"/>
      <c r="E15" s="96" t="s">
        <v>17</v>
      </c>
      <c r="F15" s="96"/>
      <c r="G15" s="96" t="s">
        <v>18</v>
      </c>
      <c r="H15" s="96"/>
      <c r="I15" s="96" t="s">
        <v>19</v>
      </c>
      <c r="J15" s="96"/>
      <c r="K15" s="96" t="s">
        <v>20</v>
      </c>
      <c r="L15" s="96"/>
      <c r="M15" s="96" t="s">
        <v>21</v>
      </c>
      <c r="N15" s="96"/>
      <c r="O15" s="96"/>
      <c r="P15" s="96"/>
      <c r="Q15" s="103"/>
      <c r="R15" s="104"/>
      <c r="S15" s="96"/>
      <c r="T15" s="96" t="s">
        <v>71</v>
      </c>
      <c r="U15" s="96" t="s">
        <v>22</v>
      </c>
      <c r="V15" s="96" t="s">
        <v>23</v>
      </c>
      <c r="W15" s="96"/>
      <c r="X15" s="100"/>
    </row>
    <row r="16" spans="2:25" ht="93" customHeight="1">
      <c r="B16" s="92"/>
      <c r="C16" s="94"/>
      <c r="D16" s="96"/>
      <c r="E16" s="16" t="s">
        <v>24</v>
      </c>
      <c r="F16" s="17" t="s">
        <v>25</v>
      </c>
      <c r="G16" s="16" t="s">
        <v>26</v>
      </c>
      <c r="H16" s="17" t="s">
        <v>27</v>
      </c>
      <c r="I16" s="16" t="s">
        <v>26</v>
      </c>
      <c r="J16" s="17" t="s">
        <v>27</v>
      </c>
      <c r="K16" s="16" t="s">
        <v>26</v>
      </c>
      <c r="L16" s="17" t="s">
        <v>27</v>
      </c>
      <c r="M16" s="16" t="s">
        <v>26</v>
      </c>
      <c r="N16" s="17" t="s">
        <v>27</v>
      </c>
      <c r="O16" s="16" t="s">
        <v>28</v>
      </c>
      <c r="P16" s="16" t="s">
        <v>29</v>
      </c>
      <c r="Q16" s="16" t="s">
        <v>28</v>
      </c>
      <c r="R16" s="16" t="s">
        <v>30</v>
      </c>
      <c r="S16" s="96"/>
      <c r="T16" s="96"/>
      <c r="U16" s="96"/>
      <c r="V16" s="16" t="s">
        <v>31</v>
      </c>
      <c r="W16" s="16" t="s">
        <v>32</v>
      </c>
      <c r="X16" s="100"/>
    </row>
    <row r="17" spans="2:24" ht="28.5" customHeight="1">
      <c r="B17" s="18"/>
      <c r="C17" s="19" t="s">
        <v>33</v>
      </c>
      <c r="D17" s="20">
        <f>D18+D32</f>
        <v>29.467448760000003</v>
      </c>
      <c r="E17" s="20">
        <f>E18+E32+E36</f>
        <v>24.957170000000001</v>
      </c>
      <c r="F17" s="86">
        <f t="shared" ref="F17:T17" si="0">F18+F32+F36</f>
        <v>23.899044272000001</v>
      </c>
      <c r="G17" s="21">
        <f t="shared" si="0"/>
        <v>0</v>
      </c>
      <c r="H17" s="23">
        <f>H18+H32+H36</f>
        <v>5.7778752720000002</v>
      </c>
      <c r="I17" s="21">
        <f t="shared" si="0"/>
        <v>0</v>
      </c>
      <c r="J17" s="23">
        <f t="shared" si="0"/>
        <v>0.544408</v>
      </c>
      <c r="K17" s="21">
        <f t="shared" si="0"/>
        <v>0</v>
      </c>
      <c r="L17" s="23">
        <f t="shared" si="0"/>
        <v>1.6494040000000001</v>
      </c>
      <c r="M17" s="21">
        <f t="shared" si="0"/>
        <v>24.957170000000001</v>
      </c>
      <c r="N17" s="23">
        <f t="shared" si="0"/>
        <v>15.927357000000001</v>
      </c>
      <c r="O17" s="21">
        <f t="shared" ref="O17" si="1">O18+O32+O36</f>
        <v>23.899044272000001</v>
      </c>
      <c r="P17" s="23">
        <f>N17</f>
        <v>15.927357000000001</v>
      </c>
      <c r="Q17" s="21">
        <f t="shared" si="0"/>
        <v>23.899044272000001</v>
      </c>
      <c r="R17" s="21">
        <f t="shared" si="0"/>
        <v>15.927357000000001</v>
      </c>
      <c r="S17" s="21">
        <f>S18+S32+S36</f>
        <v>1.0581257279999996</v>
      </c>
      <c r="T17" s="21">
        <f t="shared" si="0"/>
        <v>1.0581257279999996</v>
      </c>
      <c r="U17" s="24"/>
      <c r="V17" s="21" t="s">
        <v>74</v>
      </c>
      <c r="W17" s="21" t="s">
        <v>74</v>
      </c>
      <c r="X17" s="21" t="s">
        <v>74</v>
      </c>
    </row>
    <row r="18" spans="2:24" ht="31.5">
      <c r="B18" s="18">
        <v>1</v>
      </c>
      <c r="C18" s="19" t="s">
        <v>34</v>
      </c>
      <c r="D18" s="20">
        <f>D19+D30+D31</f>
        <v>29.467448760000003</v>
      </c>
      <c r="E18" s="20">
        <f>E19+E30+E31</f>
        <v>23.997170000000001</v>
      </c>
      <c r="F18" s="22">
        <f t="shared" ref="F18:F28" si="2">H18+J18+L18+N18</f>
        <v>22.127313560000001</v>
      </c>
      <c r="G18" s="21">
        <f t="shared" ref="G18:T18" si="3">G19+G30+G31</f>
        <v>0</v>
      </c>
      <c r="H18" s="23">
        <f t="shared" si="3"/>
        <v>5.4904125600000002</v>
      </c>
      <c r="I18" s="21">
        <f t="shared" si="3"/>
        <v>0</v>
      </c>
      <c r="J18" s="23">
        <f t="shared" si="3"/>
        <v>0.122505</v>
      </c>
      <c r="K18" s="21">
        <f t="shared" si="3"/>
        <v>0</v>
      </c>
      <c r="L18" s="23">
        <f t="shared" si="3"/>
        <v>1.0718110000000001</v>
      </c>
      <c r="M18" s="21">
        <f t="shared" si="3"/>
        <v>23.997170000000001</v>
      </c>
      <c r="N18" s="23">
        <f t="shared" si="3"/>
        <v>15.442585000000001</v>
      </c>
      <c r="O18" s="21">
        <f t="shared" ref="O18" si="4">O19+O30+O31</f>
        <v>22.127313560000001</v>
      </c>
      <c r="P18" s="23">
        <f t="shared" ref="P18:P36" si="5">N18</f>
        <v>15.442585000000001</v>
      </c>
      <c r="Q18" s="21">
        <f t="shared" si="3"/>
        <v>22.127313560000001</v>
      </c>
      <c r="R18" s="21">
        <f t="shared" si="3"/>
        <v>15.442585000000001</v>
      </c>
      <c r="S18" s="21">
        <f>S19+S30+S31</f>
        <v>1.8698564399999995</v>
      </c>
      <c r="T18" s="21">
        <f t="shared" si="3"/>
        <v>1.8698564399999995</v>
      </c>
      <c r="U18" s="24"/>
      <c r="V18" s="21" t="s">
        <v>74</v>
      </c>
      <c r="W18" s="21" t="s">
        <v>74</v>
      </c>
      <c r="X18" s="25" t="s">
        <v>74</v>
      </c>
    </row>
    <row r="19" spans="2:24" ht="31.5">
      <c r="B19" s="26" t="s">
        <v>35</v>
      </c>
      <c r="C19" s="27" t="s">
        <v>36</v>
      </c>
      <c r="D19" s="20">
        <f>D20+D25+D27+D28</f>
        <v>21.224118760000003</v>
      </c>
      <c r="E19" s="20">
        <f>E20+E25+E27+E28</f>
        <v>15.75384</v>
      </c>
      <c r="F19" s="22">
        <f t="shared" si="2"/>
        <v>14.527313560000001</v>
      </c>
      <c r="G19" s="21">
        <f t="shared" ref="G19:T19" si="6">G20+G25+G27+G28</f>
        <v>0</v>
      </c>
      <c r="H19" s="23">
        <f t="shared" si="6"/>
        <v>5.4904125600000002</v>
      </c>
      <c r="I19" s="21">
        <f t="shared" si="6"/>
        <v>0</v>
      </c>
      <c r="J19" s="23">
        <f t="shared" si="6"/>
        <v>0.122505</v>
      </c>
      <c r="K19" s="21">
        <f t="shared" si="6"/>
        <v>0</v>
      </c>
      <c r="L19" s="23">
        <f t="shared" si="6"/>
        <v>1.0718110000000001</v>
      </c>
      <c r="M19" s="21">
        <f t="shared" si="6"/>
        <v>15.75384</v>
      </c>
      <c r="N19" s="23">
        <f t="shared" si="6"/>
        <v>7.8425850000000006</v>
      </c>
      <c r="O19" s="21">
        <f t="shared" ref="O19" si="7">O20+O25+O27+O28</f>
        <v>14.527313560000001</v>
      </c>
      <c r="P19" s="23">
        <f t="shared" si="5"/>
        <v>7.8425850000000006</v>
      </c>
      <c r="Q19" s="21">
        <f t="shared" si="6"/>
        <v>14.527313560000001</v>
      </c>
      <c r="R19" s="21">
        <f t="shared" si="6"/>
        <v>7.8425850000000006</v>
      </c>
      <c r="S19" s="21">
        <f>S20+S25+S27+S28</f>
        <v>1.2265264399999989</v>
      </c>
      <c r="T19" s="21">
        <f t="shared" si="6"/>
        <v>1.2265264399999989</v>
      </c>
      <c r="U19" s="24"/>
      <c r="V19" s="21" t="s">
        <v>74</v>
      </c>
      <c r="W19" s="21" t="s">
        <v>74</v>
      </c>
      <c r="X19" s="25" t="s">
        <v>74</v>
      </c>
    </row>
    <row r="20" spans="2:24" ht="37.5" customHeight="1">
      <c r="B20" s="28" t="s">
        <v>37</v>
      </c>
      <c r="C20" s="29" t="s">
        <v>38</v>
      </c>
      <c r="D20" s="30">
        <f>SUM(D21:D23)</f>
        <v>17.29627876</v>
      </c>
      <c r="E20" s="68">
        <f t="shared" ref="E20:T20" si="8">SUM(E21:E23)</f>
        <v>11.826000000000001</v>
      </c>
      <c r="F20" s="31">
        <f t="shared" si="8"/>
        <v>12.350057760000002</v>
      </c>
      <c r="G20" s="30">
        <f t="shared" si="8"/>
        <v>0</v>
      </c>
      <c r="H20" s="32">
        <f t="shared" si="8"/>
        <v>5.0991777599999999</v>
      </c>
      <c r="I20" s="30">
        <f t="shared" si="8"/>
        <v>0</v>
      </c>
      <c r="J20" s="32">
        <f t="shared" si="8"/>
        <v>0</v>
      </c>
      <c r="K20" s="30">
        <f t="shared" si="8"/>
        <v>0</v>
      </c>
      <c r="L20" s="32">
        <f t="shared" si="8"/>
        <v>0</v>
      </c>
      <c r="M20" s="33">
        <f t="shared" ref="M20:M28" si="9">E20-G20-I20-K20</f>
        <v>11.826000000000001</v>
      </c>
      <c r="N20" s="32">
        <f t="shared" si="8"/>
        <v>7.2508800000000004</v>
      </c>
      <c r="O20" s="30">
        <f t="shared" ref="O20" si="10">SUM(O21:O23)</f>
        <v>12.350057760000002</v>
      </c>
      <c r="P20" s="32">
        <f t="shared" si="5"/>
        <v>7.2508800000000004</v>
      </c>
      <c r="Q20" s="30">
        <f t="shared" si="8"/>
        <v>12.350057760000002</v>
      </c>
      <c r="R20" s="30">
        <f t="shared" si="8"/>
        <v>7.2508800000000004</v>
      </c>
      <c r="S20" s="33">
        <f t="shared" si="8"/>
        <v>-0.52405776000000104</v>
      </c>
      <c r="T20" s="30">
        <f t="shared" si="8"/>
        <v>-0.52405776000000104</v>
      </c>
      <c r="U20" s="24"/>
      <c r="V20" s="30" t="s">
        <v>74</v>
      </c>
      <c r="W20" s="30" t="s">
        <v>74</v>
      </c>
      <c r="X20" s="25" t="s">
        <v>74</v>
      </c>
    </row>
    <row r="21" spans="2:24" ht="70.5" customHeight="1">
      <c r="B21" s="34"/>
      <c r="C21" s="35" t="s">
        <v>73</v>
      </c>
      <c r="D21" s="36">
        <f>11.826+4.78366</f>
        <v>16.609660000000002</v>
      </c>
      <c r="E21" s="69">
        <v>11.826000000000001</v>
      </c>
      <c r="F21" s="31">
        <f t="shared" si="2"/>
        <v>11.664439000000002</v>
      </c>
      <c r="G21" s="33">
        <v>0</v>
      </c>
      <c r="H21" s="37">
        <v>4.4135590000000002</v>
      </c>
      <c r="I21" s="33">
        <v>0</v>
      </c>
      <c r="J21" s="37">
        <v>0</v>
      </c>
      <c r="K21" s="33">
        <v>0</v>
      </c>
      <c r="L21" s="37">
        <v>0</v>
      </c>
      <c r="M21" s="33">
        <f t="shared" si="9"/>
        <v>11.826000000000001</v>
      </c>
      <c r="N21" s="37">
        <v>7.2508800000000004</v>
      </c>
      <c r="O21" s="33">
        <f>F21</f>
        <v>11.664439000000002</v>
      </c>
      <c r="P21" s="37">
        <f t="shared" si="5"/>
        <v>7.2508800000000004</v>
      </c>
      <c r="Q21" s="33">
        <f t="shared" ref="Q21:R34" si="11">O21</f>
        <v>11.664439000000002</v>
      </c>
      <c r="R21" s="33">
        <f>P21</f>
        <v>7.2508800000000004</v>
      </c>
      <c r="S21" s="33">
        <f>E21-F21</f>
        <v>0.16156099999999896</v>
      </c>
      <c r="T21" s="33">
        <f>S21</f>
        <v>0.16156099999999896</v>
      </c>
      <c r="U21" s="24"/>
      <c r="V21" s="38" t="s">
        <v>74</v>
      </c>
      <c r="W21" s="39" t="s">
        <v>74</v>
      </c>
      <c r="X21" s="25" t="s">
        <v>74</v>
      </c>
    </row>
    <row r="22" spans="2:24" ht="33.75" customHeight="1">
      <c r="B22" s="34"/>
      <c r="C22" s="35" t="s">
        <v>39</v>
      </c>
      <c r="D22" s="72">
        <v>0.68661875999999999</v>
      </c>
      <c r="E22" s="69">
        <v>0</v>
      </c>
      <c r="F22" s="31">
        <f>H22+J22+L22+N22</f>
        <v>0.68561875999999999</v>
      </c>
      <c r="G22" s="33">
        <v>0</v>
      </c>
      <c r="H22" s="37">
        <v>0.68561875999999999</v>
      </c>
      <c r="I22" s="33">
        <v>0</v>
      </c>
      <c r="J22" s="37">
        <v>0</v>
      </c>
      <c r="K22" s="33">
        <v>0</v>
      </c>
      <c r="L22" s="37">
        <v>0</v>
      </c>
      <c r="M22" s="33">
        <f t="shared" si="9"/>
        <v>0</v>
      </c>
      <c r="N22" s="37">
        <v>0</v>
      </c>
      <c r="O22" s="33">
        <f t="shared" ref="O22:O36" si="12">F22</f>
        <v>0.68561875999999999</v>
      </c>
      <c r="P22" s="37">
        <f t="shared" si="5"/>
        <v>0</v>
      </c>
      <c r="Q22" s="33">
        <f t="shared" ref="Q22" si="13">O22</f>
        <v>0.68561875999999999</v>
      </c>
      <c r="R22" s="33">
        <f>P22</f>
        <v>0</v>
      </c>
      <c r="S22" s="33">
        <f>E22-F22</f>
        <v>-0.68561875999999999</v>
      </c>
      <c r="T22" s="33">
        <f>S22</f>
        <v>-0.68561875999999999</v>
      </c>
      <c r="U22" s="24"/>
      <c r="V22" s="38" t="s">
        <v>74</v>
      </c>
      <c r="W22" s="39" t="s">
        <v>74</v>
      </c>
      <c r="X22" s="25" t="s">
        <v>74</v>
      </c>
    </row>
    <row r="23" spans="2:24" ht="33.75" hidden="1" customHeight="1" outlineLevel="1">
      <c r="B23" s="34"/>
      <c r="C23" s="35"/>
      <c r="D23" s="36"/>
      <c r="E23" s="69"/>
      <c r="F23" s="31">
        <f>H23+J23+L23+N23</f>
        <v>0</v>
      </c>
      <c r="G23" s="33"/>
      <c r="H23" s="37"/>
      <c r="I23" s="33"/>
      <c r="J23" s="37"/>
      <c r="K23" s="33"/>
      <c r="L23" s="37"/>
      <c r="M23" s="33">
        <f t="shared" si="9"/>
        <v>0</v>
      </c>
      <c r="N23" s="37"/>
      <c r="O23" s="33">
        <f t="shared" si="12"/>
        <v>0</v>
      </c>
      <c r="P23" s="37">
        <f t="shared" si="5"/>
        <v>0</v>
      </c>
      <c r="Q23" s="33"/>
      <c r="R23" s="33"/>
      <c r="S23" s="33">
        <f t="shared" ref="S23:S36" si="14">E23-F23</f>
        <v>0</v>
      </c>
      <c r="T23" s="33"/>
      <c r="U23" s="24"/>
      <c r="V23" s="38" t="s">
        <v>74</v>
      </c>
      <c r="W23" s="39" t="s">
        <v>74</v>
      </c>
      <c r="X23" s="25" t="s">
        <v>74</v>
      </c>
    </row>
    <row r="24" spans="2:24" ht="33.75" hidden="1" customHeight="1" outlineLevel="1">
      <c r="B24" s="34"/>
      <c r="C24" s="35"/>
      <c r="D24" s="36"/>
      <c r="E24" s="69"/>
      <c r="F24" s="31"/>
      <c r="G24" s="33"/>
      <c r="H24" s="37"/>
      <c r="I24" s="33"/>
      <c r="J24" s="37"/>
      <c r="K24" s="33"/>
      <c r="L24" s="37"/>
      <c r="M24" s="33"/>
      <c r="N24" s="37"/>
      <c r="O24" s="33">
        <f t="shared" si="12"/>
        <v>0</v>
      </c>
      <c r="P24" s="37">
        <f t="shared" si="5"/>
        <v>0</v>
      </c>
      <c r="Q24" s="33"/>
      <c r="R24" s="33"/>
      <c r="S24" s="33">
        <f t="shared" si="14"/>
        <v>0</v>
      </c>
      <c r="T24" s="33"/>
      <c r="U24" s="24"/>
      <c r="V24" s="38" t="s">
        <v>74</v>
      </c>
      <c r="W24" s="39" t="s">
        <v>74</v>
      </c>
      <c r="X24" s="25" t="s">
        <v>74</v>
      </c>
    </row>
    <row r="25" spans="2:24" ht="43.5" customHeight="1" collapsed="1">
      <c r="B25" s="28" t="s">
        <v>40</v>
      </c>
      <c r="C25" s="40" t="s">
        <v>41</v>
      </c>
      <c r="D25" s="30">
        <f>SUM(D26:D26)</f>
        <v>1.35799</v>
      </c>
      <c r="E25" s="68">
        <f>SUM(E26:E26)</f>
        <v>1.35799</v>
      </c>
      <c r="F25" s="31">
        <f t="shared" si="2"/>
        <v>0.90383579999999997</v>
      </c>
      <c r="G25" s="30">
        <f t="shared" ref="G25:R25" si="15">SUM(G26:G26)</f>
        <v>0</v>
      </c>
      <c r="H25" s="32">
        <f t="shared" si="15"/>
        <v>0.39123479999999999</v>
      </c>
      <c r="I25" s="30">
        <f t="shared" si="15"/>
        <v>0</v>
      </c>
      <c r="J25" s="32">
        <f t="shared" si="15"/>
        <v>0.122505</v>
      </c>
      <c r="K25" s="30">
        <f t="shared" si="15"/>
        <v>0</v>
      </c>
      <c r="L25" s="32">
        <f t="shared" si="15"/>
        <v>0.14931700000000001</v>
      </c>
      <c r="M25" s="33">
        <f t="shared" si="9"/>
        <v>1.35799</v>
      </c>
      <c r="N25" s="32">
        <f t="shared" si="15"/>
        <v>0.24077899999999999</v>
      </c>
      <c r="O25" s="33">
        <f t="shared" si="12"/>
        <v>0.90383579999999997</v>
      </c>
      <c r="P25" s="37">
        <f t="shared" si="5"/>
        <v>0.24077899999999999</v>
      </c>
      <c r="Q25" s="30">
        <f t="shared" si="15"/>
        <v>0.90383579999999997</v>
      </c>
      <c r="R25" s="30">
        <f t="shared" si="15"/>
        <v>0.24077899999999999</v>
      </c>
      <c r="S25" s="33">
        <f t="shared" si="14"/>
        <v>0.45415420000000006</v>
      </c>
      <c r="T25" s="30">
        <f t="shared" ref="T25:T34" si="16">S25</f>
        <v>0.45415420000000006</v>
      </c>
      <c r="U25" s="24"/>
      <c r="V25" s="30" t="s">
        <v>74</v>
      </c>
      <c r="W25" s="30" t="s">
        <v>74</v>
      </c>
      <c r="X25" s="25" t="s">
        <v>74</v>
      </c>
    </row>
    <row r="26" spans="2:24" ht="47.25" customHeight="1">
      <c r="B26" s="28" t="s">
        <v>42</v>
      </c>
      <c r="C26" s="41" t="s">
        <v>43</v>
      </c>
      <c r="D26" s="68">
        <v>1.35799</v>
      </c>
      <c r="E26" s="68">
        <v>1.35799</v>
      </c>
      <c r="F26" s="31">
        <f>H26+J26+L26+N26</f>
        <v>0.90383579999999997</v>
      </c>
      <c r="G26" s="30">
        <v>0</v>
      </c>
      <c r="H26" s="37">
        <f>(0.235071+0.090958)*1.2</f>
        <v>0.39123479999999999</v>
      </c>
      <c r="I26" s="30">
        <v>0</v>
      </c>
      <c r="J26" s="37">
        <v>0.122505</v>
      </c>
      <c r="K26" s="30">
        <v>0</v>
      </c>
      <c r="L26" s="37">
        <v>0.14931700000000001</v>
      </c>
      <c r="M26" s="33">
        <f t="shared" si="9"/>
        <v>1.35799</v>
      </c>
      <c r="N26" s="37">
        <v>0.24077899999999999</v>
      </c>
      <c r="O26" s="33">
        <f t="shared" si="12"/>
        <v>0.90383579999999997</v>
      </c>
      <c r="P26" s="37">
        <f t="shared" si="5"/>
        <v>0.24077899999999999</v>
      </c>
      <c r="Q26" s="33">
        <f t="shared" si="11"/>
        <v>0.90383579999999997</v>
      </c>
      <c r="R26" s="33">
        <f t="shared" si="11"/>
        <v>0.24077899999999999</v>
      </c>
      <c r="S26" s="33">
        <f t="shared" si="14"/>
        <v>0.45415420000000006</v>
      </c>
      <c r="T26" s="33">
        <f t="shared" si="16"/>
        <v>0.45415420000000006</v>
      </c>
      <c r="U26" s="24"/>
      <c r="V26" s="38" t="s">
        <v>74</v>
      </c>
      <c r="W26" s="42" t="s">
        <v>74</v>
      </c>
      <c r="X26" s="43" t="s">
        <v>74</v>
      </c>
    </row>
    <row r="27" spans="2:24" ht="24.75" customHeight="1">
      <c r="B27" s="28" t="s">
        <v>44</v>
      </c>
      <c r="C27" s="44" t="s">
        <v>45</v>
      </c>
      <c r="D27" s="68">
        <v>0.86070000000000002</v>
      </c>
      <c r="E27" s="68">
        <v>0.86070000000000002</v>
      </c>
      <c r="F27" s="31">
        <f t="shared" si="2"/>
        <v>0.61616599999999999</v>
      </c>
      <c r="G27" s="33">
        <v>0</v>
      </c>
      <c r="H27" s="37">
        <v>0</v>
      </c>
      <c r="I27" s="33">
        <v>0</v>
      </c>
      <c r="J27" s="37">
        <v>0</v>
      </c>
      <c r="K27" s="33">
        <v>0</v>
      </c>
      <c r="L27" s="37">
        <v>0.61616599999999999</v>
      </c>
      <c r="M27" s="33">
        <f t="shared" si="9"/>
        <v>0.86070000000000002</v>
      </c>
      <c r="N27" s="37">
        <v>0</v>
      </c>
      <c r="O27" s="33">
        <f t="shared" si="12"/>
        <v>0.61616599999999999</v>
      </c>
      <c r="P27" s="37">
        <f t="shared" si="5"/>
        <v>0</v>
      </c>
      <c r="Q27" s="33">
        <f t="shared" si="11"/>
        <v>0.61616599999999999</v>
      </c>
      <c r="R27" s="33">
        <f>P27</f>
        <v>0</v>
      </c>
      <c r="S27" s="33">
        <f t="shared" si="14"/>
        <v>0.24453400000000003</v>
      </c>
      <c r="T27" s="33">
        <f t="shared" si="16"/>
        <v>0.24453400000000003</v>
      </c>
      <c r="U27" s="24"/>
      <c r="V27" s="38" t="s">
        <v>74</v>
      </c>
      <c r="W27" s="39" t="s">
        <v>74</v>
      </c>
      <c r="X27" s="43" t="s">
        <v>74</v>
      </c>
    </row>
    <row r="28" spans="2:24" ht="48" customHeight="1">
      <c r="B28" s="28" t="s">
        <v>46</v>
      </c>
      <c r="C28" s="44" t="s">
        <v>47</v>
      </c>
      <c r="D28" s="68">
        <v>1.7091499999999999</v>
      </c>
      <c r="E28" s="68">
        <v>1.7091499999999999</v>
      </c>
      <c r="F28" s="31">
        <f t="shared" si="2"/>
        <v>0.657254</v>
      </c>
      <c r="G28" s="33">
        <v>0</v>
      </c>
      <c r="H28" s="37">
        <v>0</v>
      </c>
      <c r="I28" s="33">
        <v>0</v>
      </c>
      <c r="J28" s="37">
        <v>0</v>
      </c>
      <c r="K28" s="33">
        <v>0</v>
      </c>
      <c r="L28" s="37">
        <v>0.30632799999999999</v>
      </c>
      <c r="M28" s="33">
        <f t="shared" si="9"/>
        <v>1.7091499999999999</v>
      </c>
      <c r="N28" s="37">
        <v>0.35092600000000002</v>
      </c>
      <c r="O28" s="33">
        <f t="shared" si="12"/>
        <v>0.657254</v>
      </c>
      <c r="P28" s="37">
        <f t="shared" si="5"/>
        <v>0.35092600000000002</v>
      </c>
      <c r="Q28" s="33">
        <f t="shared" si="11"/>
        <v>0.657254</v>
      </c>
      <c r="R28" s="33">
        <f t="shared" si="11"/>
        <v>0.35092600000000002</v>
      </c>
      <c r="S28" s="33">
        <f t="shared" si="14"/>
        <v>1.0518959999999999</v>
      </c>
      <c r="T28" s="33">
        <f t="shared" si="16"/>
        <v>1.0518959999999999</v>
      </c>
      <c r="U28" s="45"/>
      <c r="V28" s="38" t="s">
        <v>74</v>
      </c>
      <c r="W28" s="42" t="s">
        <v>74</v>
      </c>
      <c r="X28" s="43" t="s">
        <v>74</v>
      </c>
    </row>
    <row r="29" spans="2:24" ht="24.75" customHeight="1">
      <c r="B29" s="18" t="s">
        <v>48</v>
      </c>
      <c r="C29" s="46" t="s">
        <v>49</v>
      </c>
      <c r="D29" s="68">
        <f>D30</f>
        <v>0</v>
      </c>
      <c r="E29" s="68">
        <f>E30</f>
        <v>0</v>
      </c>
      <c r="F29" s="31">
        <f>H29+J29+L29+N29</f>
        <v>0</v>
      </c>
      <c r="G29" s="33">
        <v>0</v>
      </c>
      <c r="H29" s="37">
        <v>0</v>
      </c>
      <c r="I29" s="33">
        <v>0</v>
      </c>
      <c r="J29" s="37">
        <v>0</v>
      </c>
      <c r="K29" s="33">
        <v>0</v>
      </c>
      <c r="L29" s="37">
        <v>0</v>
      </c>
      <c r="M29" s="33">
        <f t="shared" ref="M29:M35" si="17">E29-G29-I29-K29</f>
        <v>0</v>
      </c>
      <c r="N29" s="37">
        <v>0</v>
      </c>
      <c r="O29" s="85">
        <f t="shared" si="12"/>
        <v>0</v>
      </c>
      <c r="P29" s="37">
        <f t="shared" si="5"/>
        <v>0</v>
      </c>
      <c r="Q29" s="33">
        <f t="shared" si="11"/>
        <v>0</v>
      </c>
      <c r="R29" s="33">
        <f t="shared" si="11"/>
        <v>0</v>
      </c>
      <c r="S29" s="33">
        <f t="shared" si="14"/>
        <v>0</v>
      </c>
      <c r="T29" s="33">
        <f t="shared" si="16"/>
        <v>0</v>
      </c>
      <c r="U29" s="24"/>
      <c r="V29" s="38" t="s">
        <v>74</v>
      </c>
      <c r="W29" s="39" t="s">
        <v>74</v>
      </c>
      <c r="X29" s="25" t="s">
        <v>74</v>
      </c>
    </row>
    <row r="30" spans="2:24" ht="37.5" customHeight="1" outlineLevel="1">
      <c r="B30" s="34"/>
      <c r="C30" s="35" t="s">
        <v>50</v>
      </c>
      <c r="D30" s="68">
        <v>0</v>
      </c>
      <c r="E30" s="68">
        <v>0</v>
      </c>
      <c r="F30" s="31">
        <f>H30+J30+L30+N30</f>
        <v>0</v>
      </c>
      <c r="G30" s="33">
        <v>0</v>
      </c>
      <c r="H30" s="37">
        <v>0</v>
      </c>
      <c r="I30" s="33">
        <v>0</v>
      </c>
      <c r="J30" s="37">
        <v>0</v>
      </c>
      <c r="K30" s="33">
        <v>0</v>
      </c>
      <c r="L30" s="37">
        <v>0</v>
      </c>
      <c r="M30" s="33">
        <f t="shared" si="17"/>
        <v>0</v>
      </c>
      <c r="N30" s="37">
        <v>0</v>
      </c>
      <c r="O30" s="85">
        <f t="shared" si="12"/>
        <v>0</v>
      </c>
      <c r="P30" s="37">
        <f t="shared" si="5"/>
        <v>0</v>
      </c>
      <c r="Q30" s="33">
        <f t="shared" si="11"/>
        <v>0</v>
      </c>
      <c r="R30" s="33">
        <f t="shared" si="11"/>
        <v>0</v>
      </c>
      <c r="S30" s="33">
        <f t="shared" si="14"/>
        <v>0</v>
      </c>
      <c r="T30" s="33">
        <f t="shared" si="16"/>
        <v>0</v>
      </c>
      <c r="U30" s="24"/>
      <c r="V30" s="38" t="s">
        <v>74</v>
      </c>
      <c r="W30" s="39" t="s">
        <v>74</v>
      </c>
      <c r="X30" s="43" t="s">
        <v>74</v>
      </c>
    </row>
    <row r="31" spans="2:24" ht="33" customHeight="1">
      <c r="B31" s="18" t="s">
        <v>51</v>
      </c>
      <c r="C31" s="46" t="s">
        <v>52</v>
      </c>
      <c r="D31" s="68">
        <f>6.26333+1.98</f>
        <v>8.2433300000000003</v>
      </c>
      <c r="E31" s="68">
        <f>6.26333+1.98</f>
        <v>8.2433300000000003</v>
      </c>
      <c r="F31" s="31">
        <f>H31+J31+L31+N31</f>
        <v>7.6</v>
      </c>
      <c r="G31" s="33">
        <v>0</v>
      </c>
      <c r="H31" s="37">
        <v>0</v>
      </c>
      <c r="I31" s="33">
        <v>0</v>
      </c>
      <c r="J31" s="37">
        <v>0</v>
      </c>
      <c r="K31" s="33">
        <v>0</v>
      </c>
      <c r="L31" s="37">
        <v>0</v>
      </c>
      <c r="M31" s="33">
        <f t="shared" si="17"/>
        <v>8.2433300000000003</v>
      </c>
      <c r="N31" s="37">
        <v>7.6</v>
      </c>
      <c r="O31" s="85">
        <f t="shared" si="12"/>
        <v>7.6</v>
      </c>
      <c r="P31" s="37">
        <f t="shared" si="5"/>
        <v>7.6</v>
      </c>
      <c r="Q31" s="33">
        <f t="shared" si="11"/>
        <v>7.6</v>
      </c>
      <c r="R31" s="33">
        <f t="shared" si="11"/>
        <v>7.6</v>
      </c>
      <c r="S31" s="33">
        <f t="shared" si="14"/>
        <v>0.64333000000000062</v>
      </c>
      <c r="T31" s="33">
        <f t="shared" si="16"/>
        <v>0.64333000000000062</v>
      </c>
      <c r="U31" s="24"/>
      <c r="V31" s="38" t="s">
        <v>74</v>
      </c>
      <c r="W31" s="39" t="s">
        <v>74</v>
      </c>
      <c r="X31" s="43" t="s">
        <v>74</v>
      </c>
    </row>
    <row r="32" spans="2:24" ht="24.75" customHeight="1">
      <c r="B32" s="18" t="s">
        <v>53</v>
      </c>
      <c r="C32" s="46" t="s">
        <v>54</v>
      </c>
      <c r="D32" s="20">
        <f t="shared" ref="D32" si="18">SUM(D33:D35)</f>
        <v>0</v>
      </c>
      <c r="E32" s="20">
        <f t="shared" ref="E32:T32" si="19">SUM(E33:E35)</f>
        <v>0</v>
      </c>
      <c r="F32" s="21">
        <f t="shared" si="19"/>
        <v>1.7717307119999999</v>
      </c>
      <c r="G32" s="21">
        <f t="shared" si="19"/>
        <v>0</v>
      </c>
      <c r="H32" s="21">
        <f t="shared" si="19"/>
        <v>0.28746271199999995</v>
      </c>
      <c r="I32" s="21">
        <f t="shared" ref="I32" si="20">SUM(I33:I35)</f>
        <v>0</v>
      </c>
      <c r="J32" s="21">
        <f t="shared" si="19"/>
        <v>0.42190299999999997</v>
      </c>
      <c r="K32" s="21">
        <f t="shared" ref="K32" si="21">SUM(K33:K35)</f>
        <v>0</v>
      </c>
      <c r="L32" s="21">
        <f t="shared" si="19"/>
        <v>0.57759300000000002</v>
      </c>
      <c r="M32" s="21">
        <f t="shared" si="19"/>
        <v>0</v>
      </c>
      <c r="N32" s="21">
        <f t="shared" si="19"/>
        <v>0.48477199999999998</v>
      </c>
      <c r="O32" s="85">
        <f t="shared" si="12"/>
        <v>1.7717307119999999</v>
      </c>
      <c r="P32" s="21">
        <f t="shared" si="5"/>
        <v>0.48477199999999998</v>
      </c>
      <c r="Q32" s="21">
        <f t="shared" si="19"/>
        <v>1.7717307119999999</v>
      </c>
      <c r="R32" s="21">
        <f t="shared" si="19"/>
        <v>0.48477199999999998</v>
      </c>
      <c r="S32" s="21">
        <f t="shared" si="14"/>
        <v>-1.7717307119999999</v>
      </c>
      <c r="T32" s="21">
        <f t="shared" si="19"/>
        <v>-1.7717307119999999</v>
      </c>
      <c r="U32" s="21"/>
      <c r="V32" s="21" t="s">
        <v>74</v>
      </c>
      <c r="W32" s="21" t="s">
        <v>74</v>
      </c>
      <c r="X32" s="47" t="s">
        <v>74</v>
      </c>
    </row>
    <row r="33" spans="2:24" ht="52.5" customHeight="1">
      <c r="B33" s="26" t="s">
        <v>55</v>
      </c>
      <c r="C33" s="29" t="s">
        <v>56</v>
      </c>
      <c r="D33" s="68">
        <v>0</v>
      </c>
      <c r="E33" s="68">
        <v>0</v>
      </c>
      <c r="F33" s="31">
        <f>H33+J33+L33+N33</f>
        <v>0</v>
      </c>
      <c r="G33" s="30">
        <v>0</v>
      </c>
      <c r="H33" s="37">
        <v>0</v>
      </c>
      <c r="I33" s="30">
        <v>0</v>
      </c>
      <c r="J33" s="37">
        <v>0</v>
      </c>
      <c r="K33" s="30">
        <v>0</v>
      </c>
      <c r="L33" s="37">
        <v>0</v>
      </c>
      <c r="M33" s="33">
        <f t="shared" si="17"/>
        <v>0</v>
      </c>
      <c r="N33" s="37">
        <v>0</v>
      </c>
      <c r="O33" s="33">
        <f t="shared" si="12"/>
        <v>0</v>
      </c>
      <c r="P33" s="37">
        <f t="shared" si="5"/>
        <v>0</v>
      </c>
      <c r="Q33" s="33">
        <f t="shared" si="11"/>
        <v>0</v>
      </c>
      <c r="R33" s="33">
        <f>P33</f>
        <v>0</v>
      </c>
      <c r="S33" s="33">
        <f t="shared" si="14"/>
        <v>0</v>
      </c>
      <c r="T33" s="33">
        <f t="shared" si="16"/>
        <v>0</v>
      </c>
      <c r="U33" s="24"/>
      <c r="V33" s="38" t="s">
        <v>74</v>
      </c>
      <c r="W33" s="39" t="s">
        <v>74</v>
      </c>
      <c r="X33" s="43" t="s">
        <v>74</v>
      </c>
    </row>
    <row r="34" spans="2:24" ht="49.5" customHeight="1">
      <c r="B34" s="26" t="s">
        <v>57</v>
      </c>
      <c r="C34" s="40" t="s">
        <v>58</v>
      </c>
      <c r="D34" s="68">
        <v>0</v>
      </c>
      <c r="E34" s="68">
        <v>0</v>
      </c>
      <c r="F34" s="37">
        <f>H34+J34+L34+N34</f>
        <v>1.7717307119999999</v>
      </c>
      <c r="G34" s="30">
        <v>0</v>
      </c>
      <c r="H34" s="37">
        <f>0.23955226*1.2</f>
        <v>0.28746271199999995</v>
      </c>
      <c r="I34" s="30">
        <v>0</v>
      </c>
      <c r="J34" s="37">
        <v>0.42190299999999997</v>
      </c>
      <c r="K34" s="30">
        <v>0</v>
      </c>
      <c r="L34" s="37">
        <v>0.57759300000000002</v>
      </c>
      <c r="M34" s="33">
        <f t="shared" si="17"/>
        <v>0</v>
      </c>
      <c r="N34" s="37">
        <v>0.48477199999999998</v>
      </c>
      <c r="O34" s="33">
        <f t="shared" si="12"/>
        <v>1.7717307119999999</v>
      </c>
      <c r="P34" s="37">
        <f t="shared" si="5"/>
        <v>0.48477199999999998</v>
      </c>
      <c r="Q34" s="33">
        <f t="shared" si="11"/>
        <v>1.7717307119999999</v>
      </c>
      <c r="R34" s="33">
        <f>P34</f>
        <v>0.48477199999999998</v>
      </c>
      <c r="S34" s="33">
        <f t="shared" si="14"/>
        <v>-1.7717307119999999</v>
      </c>
      <c r="T34" s="33">
        <f t="shared" si="16"/>
        <v>-1.7717307119999999</v>
      </c>
      <c r="U34" s="24"/>
      <c r="V34" s="38" t="s">
        <v>74</v>
      </c>
      <c r="W34" s="39" t="s">
        <v>74</v>
      </c>
      <c r="X34" s="43" t="s">
        <v>74</v>
      </c>
    </row>
    <row r="35" spans="2:24" ht="36.75" customHeight="1">
      <c r="B35" s="26" t="s">
        <v>59</v>
      </c>
      <c r="C35" s="29" t="s">
        <v>60</v>
      </c>
      <c r="D35" s="68">
        <v>0</v>
      </c>
      <c r="E35" s="68">
        <v>0</v>
      </c>
      <c r="F35" s="37">
        <f>H35+J35+L35+N35</f>
        <v>0</v>
      </c>
      <c r="G35" s="30">
        <v>0</v>
      </c>
      <c r="H35" s="37">
        <v>0</v>
      </c>
      <c r="I35" s="30">
        <v>0</v>
      </c>
      <c r="J35" s="37">
        <v>0</v>
      </c>
      <c r="K35" s="30">
        <v>0</v>
      </c>
      <c r="L35" s="37">
        <v>0</v>
      </c>
      <c r="M35" s="33">
        <f t="shared" si="17"/>
        <v>0</v>
      </c>
      <c r="N35" s="37">
        <v>0</v>
      </c>
      <c r="O35" s="33">
        <f t="shared" si="12"/>
        <v>0</v>
      </c>
      <c r="P35" s="37">
        <f t="shared" si="5"/>
        <v>0</v>
      </c>
      <c r="Q35" s="33">
        <f>O35</f>
        <v>0</v>
      </c>
      <c r="R35" s="33">
        <f>P35</f>
        <v>0</v>
      </c>
      <c r="S35" s="33">
        <f t="shared" si="14"/>
        <v>0</v>
      </c>
      <c r="T35" s="33">
        <f>S35</f>
        <v>0</v>
      </c>
      <c r="U35" s="24"/>
      <c r="V35" s="38" t="s">
        <v>74</v>
      </c>
      <c r="W35" s="39" t="s">
        <v>74</v>
      </c>
      <c r="X35" s="43" t="s">
        <v>74</v>
      </c>
    </row>
    <row r="36" spans="2:24" s="57" customFormat="1" ht="36.75" customHeight="1" thickBot="1">
      <c r="B36" s="48" t="s">
        <v>61</v>
      </c>
      <c r="C36" s="49" t="s">
        <v>62</v>
      </c>
      <c r="D36" s="70">
        <v>0.96</v>
      </c>
      <c r="E36" s="70">
        <v>0.96</v>
      </c>
      <c r="F36" s="52">
        <f>H36+J36+L36+N36</f>
        <v>0</v>
      </c>
      <c r="G36" s="51">
        <v>0</v>
      </c>
      <c r="H36" s="52">
        <v>0</v>
      </c>
      <c r="I36" s="51">
        <v>0</v>
      </c>
      <c r="J36" s="52">
        <v>0</v>
      </c>
      <c r="K36" s="51">
        <v>0</v>
      </c>
      <c r="L36" s="52">
        <v>0</v>
      </c>
      <c r="M36" s="71">
        <f t="shared" ref="M36" si="22">E36-G36-I36-K36</f>
        <v>0.96</v>
      </c>
      <c r="N36" s="52">
        <v>0</v>
      </c>
      <c r="O36" s="53">
        <v>0</v>
      </c>
      <c r="P36" s="52">
        <f t="shared" si="5"/>
        <v>0</v>
      </c>
      <c r="Q36" s="53">
        <f>O36</f>
        <v>0</v>
      </c>
      <c r="R36" s="53">
        <f>P36</f>
        <v>0</v>
      </c>
      <c r="S36" s="53">
        <f t="shared" si="14"/>
        <v>0.96</v>
      </c>
      <c r="T36" s="53">
        <f>S36</f>
        <v>0.96</v>
      </c>
      <c r="U36" s="54"/>
      <c r="V36" s="50" t="s">
        <v>74</v>
      </c>
      <c r="W36" s="55" t="s">
        <v>74</v>
      </c>
      <c r="X36" s="56" t="s">
        <v>74</v>
      </c>
    </row>
    <row r="37" spans="2:24" s="57" customFormat="1" ht="36.75" customHeight="1">
      <c r="B37" s="105"/>
      <c r="C37" s="106"/>
      <c r="D37" s="107"/>
      <c r="E37" s="107"/>
      <c r="F37" s="108"/>
      <c r="G37" s="109"/>
      <c r="H37" s="108"/>
      <c r="I37" s="109"/>
      <c r="J37" s="108"/>
      <c r="K37" s="109"/>
      <c r="L37" s="108"/>
      <c r="M37" s="110"/>
      <c r="N37" s="108"/>
      <c r="O37" s="111"/>
      <c r="P37" s="108"/>
      <c r="Q37" s="111"/>
      <c r="R37" s="111"/>
      <c r="S37" s="111"/>
      <c r="T37" s="111"/>
      <c r="U37" s="112"/>
      <c r="V37" s="60"/>
      <c r="W37" s="113"/>
      <c r="X37" s="114"/>
    </row>
    <row r="38" spans="2:24">
      <c r="B38" s="58"/>
      <c r="C38" s="59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2:24">
      <c r="B39" s="58"/>
      <c r="C39" s="61" t="s">
        <v>63</v>
      </c>
      <c r="D39" s="60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</row>
    <row r="40" spans="2:24" ht="15.75" customHeight="1">
      <c r="B40" s="58"/>
      <c r="C40" s="88" t="s">
        <v>64</v>
      </c>
      <c r="D40" s="88"/>
      <c r="E40" s="88"/>
      <c r="F40" s="88"/>
      <c r="G40" s="8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</row>
    <row r="41" spans="2:24">
      <c r="B41" s="60"/>
      <c r="C41" s="2" t="s">
        <v>65</v>
      </c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2:24" ht="15.75" customHeight="1">
      <c r="B42" s="60"/>
      <c r="C42" s="89" t="s">
        <v>66</v>
      </c>
      <c r="D42" s="89"/>
      <c r="E42" s="89"/>
      <c r="F42" s="89"/>
      <c r="G42" s="89"/>
      <c r="H42" s="89"/>
      <c r="I42" s="89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</row>
    <row r="43" spans="2:24" ht="60" customHeight="1">
      <c r="B43" s="60"/>
      <c r="C43" s="62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</row>
    <row r="44" spans="2:24" ht="18.75" customHeight="1">
      <c r="B44" s="60"/>
      <c r="C44" s="73" t="s">
        <v>76</v>
      </c>
      <c r="D44" s="74"/>
      <c r="E44" s="75"/>
      <c r="F44" s="13"/>
      <c r="G44" s="13"/>
      <c r="H44" s="75"/>
      <c r="I44" s="75"/>
      <c r="J44" s="75"/>
      <c r="K44" s="90" t="s">
        <v>75</v>
      </c>
      <c r="L44" s="9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</row>
    <row r="45" spans="2:24" ht="20.25">
      <c r="B45" s="63"/>
      <c r="C45" s="76"/>
      <c r="D45" s="74"/>
      <c r="E45" s="13"/>
      <c r="F45" s="13"/>
      <c r="G45" s="13"/>
      <c r="H45" s="13"/>
      <c r="I45" s="13"/>
      <c r="J45" s="13"/>
      <c r="K45" s="77"/>
      <c r="L45" s="77"/>
    </row>
    <row r="46" spans="2:24" ht="20.25">
      <c r="B46" s="64"/>
      <c r="C46" s="76" t="s">
        <v>67</v>
      </c>
      <c r="D46" s="74"/>
      <c r="E46" s="13"/>
      <c r="F46" s="13"/>
      <c r="G46" s="13"/>
      <c r="H46" s="78"/>
      <c r="I46" s="78"/>
      <c r="J46" s="78"/>
      <c r="K46" s="98" t="s">
        <v>68</v>
      </c>
      <c r="L46" s="98"/>
    </row>
    <row r="47" spans="2:24" ht="20.25">
      <c r="B47" s="64"/>
      <c r="C47" s="76"/>
      <c r="D47" s="74"/>
      <c r="E47" s="13"/>
      <c r="F47" s="13"/>
      <c r="G47" s="13"/>
      <c r="H47" s="78"/>
      <c r="I47" s="78"/>
      <c r="J47" s="78"/>
      <c r="K47" s="77"/>
      <c r="L47" s="77"/>
    </row>
    <row r="48" spans="2:24" ht="20.25">
      <c r="C48" s="76" t="s">
        <v>69</v>
      </c>
      <c r="D48" s="74"/>
      <c r="E48" s="79"/>
      <c r="F48" s="13"/>
      <c r="G48" s="13"/>
      <c r="H48" s="80"/>
      <c r="I48" s="13"/>
      <c r="J48" s="81"/>
      <c r="K48" s="98" t="s">
        <v>70</v>
      </c>
      <c r="L48" s="98"/>
      <c r="N48" s="65"/>
      <c r="O48" s="66"/>
      <c r="P48" s="66"/>
      <c r="Q48" s="66"/>
      <c r="R48" s="66"/>
      <c r="S48" s="65"/>
      <c r="T48" s="65"/>
      <c r="U48" s="65"/>
      <c r="V48" s="65"/>
      <c r="W48" s="65"/>
      <c r="X48" s="65"/>
    </row>
    <row r="49" spans="5:10">
      <c r="E49" s="14"/>
      <c r="F49" s="67"/>
      <c r="G49" s="67"/>
      <c r="J49" s="14"/>
    </row>
  </sheetData>
  <mergeCells count="22">
    <mergeCell ref="K46:L46"/>
    <mergeCell ref="K48:L48"/>
    <mergeCell ref="S14:S16"/>
    <mergeCell ref="T14:W14"/>
    <mergeCell ref="X14:X16"/>
    <mergeCell ref="T15:T16"/>
    <mergeCell ref="U15:U16"/>
    <mergeCell ref="Q14:R15"/>
    <mergeCell ref="V15:W15"/>
    <mergeCell ref="O14:P15"/>
    <mergeCell ref="C40:G40"/>
    <mergeCell ref="C42:I42"/>
    <mergeCell ref="K44:L44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</mergeCells>
  <pageMargins left="0.39370078740157483" right="0.31496062992125984" top="0.19685039370078741" bottom="0.19685039370078741" header="0" footer="0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2020-02-04T06:54:54Z</dcterms:modified>
</cp:coreProperties>
</file>