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прил. 8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8'!P1_SCOPE_CORR,'прил. 8'!P2_SCOPE_CORR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8'!P1_SET_PROT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8'!P6_T2.1?Protection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8'!$A$1:$N$49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I27" i="4" l="1"/>
  <c r="I26" i="4"/>
  <c r="E19" i="4" l="1"/>
  <c r="J26" i="4" l="1"/>
  <c r="H26" i="4"/>
  <c r="F26" i="4"/>
  <c r="L20" i="4"/>
  <c r="L21" i="4"/>
  <c r="L22" i="4"/>
  <c r="L23" i="4"/>
  <c r="L24" i="4"/>
  <c r="L19" i="4"/>
  <c r="G27" i="4"/>
  <c r="D33" i="4"/>
  <c r="F33" i="4"/>
  <c r="G33" i="4"/>
  <c r="H33" i="4"/>
  <c r="I33" i="4"/>
  <c r="J33" i="4"/>
  <c r="K33" i="4"/>
  <c r="L26" i="4" l="1"/>
  <c r="M33" i="4"/>
  <c r="E39" i="4"/>
  <c r="E33" i="4" s="1"/>
  <c r="E32" i="4"/>
  <c r="L30" i="4"/>
  <c r="L31" i="4"/>
  <c r="L32" i="4"/>
  <c r="L27" i="4"/>
  <c r="L28" i="4"/>
  <c r="L29" i="4"/>
  <c r="E27" i="4"/>
  <c r="E28" i="4"/>
  <c r="E29" i="4"/>
  <c r="E30" i="4"/>
  <c r="E31" i="4"/>
  <c r="E26" i="4"/>
  <c r="F25" i="4"/>
  <c r="G25" i="4"/>
  <c r="H25" i="4"/>
  <c r="I25" i="4"/>
  <c r="J25" i="4"/>
  <c r="K25" i="4"/>
  <c r="M25" i="4"/>
  <c r="D25" i="4"/>
  <c r="F18" i="4"/>
  <c r="G18" i="4"/>
  <c r="H18" i="4"/>
  <c r="I18" i="4"/>
  <c r="J18" i="4"/>
  <c r="J17" i="4" s="1"/>
  <c r="J41" i="4" s="1"/>
  <c r="K18" i="4"/>
  <c r="L18" i="4"/>
  <c r="M18" i="4"/>
  <c r="D18" i="4"/>
  <c r="L33" i="4" l="1"/>
  <c r="M17" i="4"/>
  <c r="M41" i="4" s="1"/>
  <c r="E25" i="4"/>
  <c r="L25" i="4"/>
  <c r="I17" i="4"/>
  <c r="I41" i="4" s="1"/>
  <c r="E18" i="4"/>
  <c r="K17" i="4"/>
  <c r="K41" i="4" s="1"/>
  <c r="G17" i="4"/>
  <c r="G41" i="4" s="1"/>
  <c r="D17" i="4"/>
  <c r="D41" i="4" s="1"/>
  <c r="H17" i="4"/>
  <c r="H41" i="4" s="1"/>
  <c r="F17" i="4"/>
  <c r="F41" i="4" s="1"/>
  <c r="L17" i="4"/>
  <c r="N19" i="4"/>
  <c r="N29" i="4"/>
  <c r="E17" i="4" l="1"/>
  <c r="E41" i="4" s="1"/>
  <c r="L41" i="4"/>
</calcChain>
</file>

<file path=xl/sharedStrings.xml><?xml version="1.0" encoding="utf-8"?>
<sst xmlns="http://schemas.openxmlformats.org/spreadsheetml/2006/main" count="85" uniqueCount="79">
  <si>
    <t>Софронова О.А.</t>
  </si>
  <si>
    <t>Экономист</t>
  </si>
  <si>
    <t>** накопленным итогом за год</t>
  </si>
  <si>
    <t>* план в соответствии с утвержденной инвестиционной программой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</si>
  <si>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</si>
  <si>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</si>
  <si>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</si>
  <si>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</si>
  <si>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</si>
  <si>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</si>
  <si>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</si>
  <si>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</si>
  <si>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</si>
  <si>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</si>
  <si>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</si>
  <si>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</si>
  <si>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</si>
  <si>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</si>
  <si>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</si>
  <si>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</si>
  <si>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</si>
  <si>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</si>
  <si>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</si>
  <si>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</si>
  <si>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</si>
  <si>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</si>
  <si>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</si>
  <si>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 xml:space="preserve">1.4.1. </t>
  </si>
  <si>
    <t>Прочие собственные средства (тех. присоединение )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</si>
  <si>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</si>
  <si>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</si>
  <si>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</si>
  <si>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</si>
  <si>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</si>
  <si>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</si>
  <si>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</si>
  <si>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</si>
  <si>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</si>
  <si>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</si>
  <si>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</si>
  <si>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</si>
  <si>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</si>
  <si>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</si>
  <si>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</si>
  <si>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</si>
  <si>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</si>
  <si>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</si>
  <si>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</si>
  <si>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 xml:space="preserve">в т.ч. прибыль со свободного сектора </t>
  </si>
  <si>
    <t>1.1.2.</t>
  </si>
  <si>
    <t xml:space="preserve">в т.ч. инвестиционная составляющая в тарифе </t>
  </si>
  <si>
    <t>1.1.1.</t>
  </si>
  <si>
    <t>Прибыль, направляемая на инвестиции:</t>
  </si>
  <si>
    <t>1.1.</t>
  </si>
  <si>
    <t>Собственные средства</t>
  </si>
  <si>
    <t>факт</t>
  </si>
  <si>
    <t>план</t>
  </si>
  <si>
    <t>факт**</t>
  </si>
  <si>
    <t>план*</t>
  </si>
  <si>
    <t>4 кв</t>
  </si>
  <si>
    <t>3 кв</t>
  </si>
  <si>
    <t>2 кв</t>
  </si>
  <si>
    <t>1 кв</t>
  </si>
  <si>
    <t>всего</t>
  </si>
  <si>
    <t>Причины отклонений</t>
  </si>
  <si>
    <t>Источник финансирования</t>
  </si>
  <si>
    <t>№№</t>
  </si>
  <si>
    <t>М.П.</t>
  </si>
  <si>
    <t>________________________С.Л.Сироткин</t>
  </si>
  <si>
    <t>ОАО "Кинешемская городская электросеть"</t>
  </si>
  <si>
    <t xml:space="preserve">Генеральный директор </t>
  </si>
  <si>
    <t>Открытое акционерное общество  "Кинешемская городская электросеть"</t>
  </si>
  <si>
    <t>Утверждаю</t>
  </si>
  <si>
    <t>Отчет об источниках финансирования инвестиционных программ, млн. рублей (представляется ежеквартально)</t>
  </si>
  <si>
    <t>от «24»марта 2010 г. №114</t>
  </si>
  <si>
    <t>к приказу Минэнерго России</t>
  </si>
  <si>
    <t>Приложение  № 8</t>
  </si>
  <si>
    <t>Объем финансирования 2018 год</t>
  </si>
  <si>
    <t>«15 » августа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</si>
</sst>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#,##0.0000000"/>
    <numFmt numFmtId="167" formatCode="&quot;$&quot;#,##0_);[Red]\(&quot;$&quot;#,##0\)"/>
    <numFmt numFmtId="168" formatCode="General_)"/>
  </numFmts>
  <fonts count="24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167" fontId="11" fillId="0" borderId="0" applyFont="0" applyFill="0" applyBorder="0" applyAlignment="0" applyProtection="0"/>
    <xf numFmtId="49" fontId="12" fillId="0" borderId="0" applyBorder="0">
      <alignment vertical="top"/>
    </xf>
    <xf numFmtId="0" fontId="13" fillId="0" borderId="0"/>
    <xf numFmtId="0" fontId="14" fillId="0" borderId="0" applyNumberFormat="0">
      <alignment horizontal="left"/>
    </xf>
    <xf numFmtId="168" fontId="15" fillId="0" borderId="14">
      <protection locked="0"/>
    </xf>
    <xf numFmtId="0" fontId="16" fillId="0" borderId="0" applyBorder="0">
      <alignment horizontal="center" vertical="center" wrapText="1"/>
    </xf>
    <xf numFmtId="0" fontId="17" fillId="0" borderId="15" applyBorder="0">
      <alignment horizontal="center" vertical="center" wrapText="1"/>
    </xf>
    <xf numFmtId="168" fontId="18" fillId="4" borderId="14"/>
    <xf numFmtId="4" fontId="12" fillId="5" borderId="5" applyBorder="0">
      <alignment horizontal="right"/>
    </xf>
    <xf numFmtId="0" fontId="19" fillId="3" borderId="0" applyFill="0">
      <alignment wrapText="1"/>
    </xf>
    <xf numFmtId="0" fontId="20" fillId="0" borderId="0">
      <alignment horizontal="center" vertical="top" wrapText="1"/>
    </xf>
    <xf numFmtId="0" fontId="21" fillId="0" borderId="0">
      <alignment horizontal="centerContinuous" vertical="center" wrapText="1"/>
    </xf>
    <xf numFmtId="0" fontId="2" fillId="0" borderId="0"/>
    <xf numFmtId="0" fontId="22" fillId="0" borderId="0"/>
    <xf numFmtId="49" fontId="19" fillId="0" borderId="0">
      <alignment horizontal="center"/>
    </xf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" fontId="12" fillId="3" borderId="0" applyBorder="0">
      <alignment horizontal="right"/>
    </xf>
    <xf numFmtId="4" fontId="12" fillId="6" borderId="12" applyBorder="0">
      <alignment horizontal="right"/>
    </xf>
    <xf numFmtId="4" fontId="12" fillId="3" borderId="5" applyFont="0" applyBorder="0">
      <alignment horizontal="right"/>
    </xf>
  </cellStyleXfs>
  <cellXfs count="83">
    <xf numFmtId="0" fontId="0" fillId="0" borderId="0" xfId="0"/>
    <xf numFmtId="0" fontId="2" fillId="0" borderId="0" xfId="1" applyFont="1"/>
    <xf numFmtId="0" fontId="3" fillId="0" borderId="0" xfId="1" applyFont="1"/>
    <xf numFmtId="2" fontId="2" fillId="0" borderId="0" xfId="1" applyNumberFormat="1" applyFont="1" applyAlignment="1">
      <alignment horizontal="center" vertical="top"/>
    </xf>
    <xf numFmtId="2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vertical="top" wrapText="1"/>
    </xf>
    <xf numFmtId="49" fontId="2" fillId="0" borderId="0" xfId="1" applyNumberFormat="1" applyFont="1" applyBorder="1" applyAlignment="1">
      <alignment horizontal="left" vertical="top"/>
    </xf>
    <xf numFmtId="2" fontId="2" fillId="0" borderId="0" xfId="1" applyNumberFormat="1" applyFont="1" applyAlignment="1">
      <alignment vertical="top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4" fillId="2" borderId="0" xfId="1" applyNumberFormat="1" applyFont="1" applyFill="1" applyBorder="1" applyAlignment="1">
      <alignment horizontal="left" vertical="top"/>
    </xf>
    <xf numFmtId="0" fontId="5" fillId="0" borderId="0" xfId="1" applyFont="1"/>
    <xf numFmtId="0" fontId="4" fillId="2" borderId="0" xfId="1" applyFont="1" applyFill="1" applyAlignment="1">
      <alignment horizontal="left" vertical="justify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right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4" xfId="1" applyFont="1" applyBorder="1"/>
    <xf numFmtId="0" fontId="2" fillId="0" borderId="5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right" vertical="center" wrapText="1"/>
    </xf>
    <xf numFmtId="0" fontId="2" fillId="0" borderId="6" xfId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left" vertical="center" wrapText="1"/>
    </xf>
    <xf numFmtId="0" fontId="2" fillId="0" borderId="7" xfId="1" applyFont="1" applyBorder="1"/>
    <xf numFmtId="0" fontId="3" fillId="0" borderId="9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4" xfId="1" applyFont="1" applyFill="1" applyBorder="1"/>
    <xf numFmtId="0" fontId="6" fillId="0" borderId="0" xfId="1" applyFont="1"/>
    <xf numFmtId="0" fontId="6" fillId="0" borderId="7" xfId="1" applyFont="1" applyFill="1" applyBorder="1"/>
    <xf numFmtId="0" fontId="6" fillId="0" borderId="9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center" vertical="center"/>
    </xf>
    <xf numFmtId="0" fontId="2" fillId="0" borderId="1" xfId="1" applyFont="1" applyFill="1" applyBorder="1"/>
    <xf numFmtId="165" fontId="2" fillId="0" borderId="5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/>
    <xf numFmtId="0" fontId="7" fillId="0" borderId="4" xfId="1" applyFont="1" applyFill="1" applyBorder="1"/>
    <xf numFmtId="0" fontId="8" fillId="0" borderId="4" xfId="1" applyFont="1" applyFill="1" applyBorder="1" applyAlignment="1">
      <alignment horizontal="center"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0" fontId="5" fillId="0" borderId="13" xfId="1" applyFont="1" applyBorder="1" applyAlignment="1">
      <alignment horizontal="right"/>
    </xf>
    <xf numFmtId="2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0" fontId="2" fillId="0" borderId="0" xfId="2" applyFont="1" applyAlignment="1">
      <alignment horizontal="right"/>
    </xf>
    <xf numFmtId="165" fontId="2" fillId="2" borderId="5" xfId="1" applyNumberFormat="1" applyFont="1" applyFill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6" fillId="0" borderId="9" xfId="1" applyNumberFormat="1" applyFont="1" applyBorder="1" applyAlignment="1">
      <alignment horizontal="center" vertical="center"/>
    </xf>
    <xf numFmtId="165" fontId="2" fillId="0" borderId="5" xfId="1" applyNumberFormat="1" applyFont="1" applyFill="1" applyBorder="1" applyAlignment="1">
      <alignment horizontal="center"/>
    </xf>
    <xf numFmtId="165" fontId="2" fillId="0" borderId="2" xfId="1" applyNumberFormat="1" applyFont="1" applyFill="1" applyBorder="1" applyAlignment="1">
      <alignment horizontal="center"/>
    </xf>
    <xf numFmtId="165" fontId="3" fillId="0" borderId="9" xfId="1" applyNumberFormat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2" borderId="0" xfId="1" applyFont="1" applyFill="1" applyAlignment="1">
      <alignment horizontal="left"/>
    </xf>
    <xf numFmtId="0" fontId="3" fillId="0" borderId="5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3" fillId="0" borderId="1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center" vertical="center"/>
    </xf>
    <xf numFmtId="164" fontId="2" fillId="2" borderId="5" xfId="1" applyNumberFormat="1" applyFont="1" applyFill="1" applyBorder="1" applyAlignment="1">
      <alignment horizontal="center" vertical="center" wrapText="1"/>
    </xf>
  </cellXfs>
  <cellStyles count="23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й заголовок" xfId="13"/>
    <cellStyle name="Мой заголовок листа" xfId="14"/>
    <cellStyle name="Мои наименования показателей" xfId="12"/>
    <cellStyle name="Обычный" xfId="0" builtinId="0"/>
    <cellStyle name="Обычный 2" xfId="1"/>
    <cellStyle name="Обычный 3" xfId="15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N68"/>
  <sheetViews>
    <sheetView tabSelected="1" view="pageBreakPreview" topLeftCell="B22" zoomScale="75" zoomScaleNormal="70" workbookViewId="0">
      <selection activeCell="I28" sqref="I28"/>
    </sheetView>
  </sheetViews>
  <sheetFormatPr defaultRowHeight="15.75"/>
  <cols>
    <col min="1" max="1" width="22.85546875" style="1" customWidth="1"/>
    <col min="2" max="2" width="9.140625" style="1"/>
    <col min="3" max="3" width="79.28515625" style="1" customWidth="1"/>
    <col min="4" max="13" width="11.140625" style="1" customWidth="1"/>
    <col min="14" max="14" width="28.5703125" style="1" customWidth="1"/>
    <col min="15" max="16384" width="9.140625" style="1"/>
  </cols>
  <sheetData>
    <row r="1" spans="2:14">
      <c r="N1" s="50" t="s">
        <v>76</v>
      </c>
    </row>
    <row r="2" spans="2:14">
      <c r="N2" s="57" t="s">
        <v>75</v>
      </c>
    </row>
    <row r="3" spans="2:14">
      <c r="N3" s="57" t="s">
        <v>74</v>
      </c>
    </row>
    <row r="4" spans="2:14">
      <c r="N4" s="50"/>
    </row>
    <row r="5" spans="2:14" ht="19.5" customHeight="1">
      <c r="B5" s="74" t="s">
        <v>73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56"/>
    </row>
    <row r="6" spans="2:14" ht="20.25"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4" t="s">
        <v>72</v>
      </c>
    </row>
    <row r="7" spans="2:14" ht="20.25">
      <c r="B7" s="75" t="s">
        <v>71</v>
      </c>
      <c r="C7" s="75"/>
      <c r="D7" s="75"/>
      <c r="E7" s="75"/>
      <c r="F7" s="75"/>
      <c r="G7" s="75"/>
      <c r="H7" s="75"/>
      <c r="I7" s="75"/>
      <c r="J7" s="75"/>
      <c r="K7" s="75"/>
      <c r="L7" s="75"/>
      <c r="N7" s="54" t="s">
        <v>70</v>
      </c>
    </row>
    <row r="8" spans="2:14" ht="20.25">
      <c r="N8" s="54" t="s">
        <v>69</v>
      </c>
    </row>
    <row r="9" spans="2:14" ht="34.5" customHeight="1">
      <c r="N9" s="54"/>
    </row>
    <row r="10" spans="2:14" ht="42" customHeight="1">
      <c r="N10" s="53" t="s">
        <v>68</v>
      </c>
    </row>
    <row r="11" spans="2:14" ht="21.75" customHeight="1">
      <c r="N11" s="52" t="s">
        <v>78</v>
      </c>
    </row>
    <row r="12" spans="2:14" ht="18.75">
      <c r="N12" s="51" t="s">
        <v>67</v>
      </c>
    </row>
    <row r="13" spans="2:14" ht="16.5" thickBot="1">
      <c r="B13" s="2"/>
      <c r="N13" s="50"/>
    </row>
    <row r="14" spans="2:14" ht="24" customHeight="1">
      <c r="B14" s="76" t="s">
        <v>66</v>
      </c>
      <c r="C14" s="79" t="s">
        <v>65</v>
      </c>
      <c r="D14" s="79" t="s">
        <v>77</v>
      </c>
      <c r="E14" s="79"/>
      <c r="F14" s="79"/>
      <c r="G14" s="79"/>
      <c r="H14" s="79"/>
      <c r="I14" s="79"/>
      <c r="J14" s="79"/>
      <c r="K14" s="79"/>
      <c r="L14" s="79"/>
      <c r="M14" s="79"/>
      <c r="N14" s="69" t="s">
        <v>64</v>
      </c>
    </row>
    <row r="15" spans="2:14" ht="21" customHeight="1">
      <c r="B15" s="77"/>
      <c r="C15" s="73"/>
      <c r="D15" s="73" t="s">
        <v>63</v>
      </c>
      <c r="E15" s="73"/>
      <c r="F15" s="73" t="s">
        <v>62</v>
      </c>
      <c r="G15" s="73"/>
      <c r="H15" s="73" t="s">
        <v>61</v>
      </c>
      <c r="I15" s="73"/>
      <c r="J15" s="73" t="s">
        <v>60</v>
      </c>
      <c r="K15" s="73"/>
      <c r="L15" s="73" t="s">
        <v>59</v>
      </c>
      <c r="M15" s="73"/>
      <c r="N15" s="70"/>
    </row>
    <row r="16" spans="2:14" ht="21.75" customHeight="1" thickBot="1">
      <c r="B16" s="78"/>
      <c r="C16" s="80"/>
      <c r="D16" s="49" t="s">
        <v>58</v>
      </c>
      <c r="E16" s="49" t="s">
        <v>57</v>
      </c>
      <c r="F16" s="49" t="s">
        <v>56</v>
      </c>
      <c r="G16" s="49" t="s">
        <v>55</v>
      </c>
      <c r="H16" s="49" t="s">
        <v>56</v>
      </c>
      <c r="I16" s="49" t="s">
        <v>55</v>
      </c>
      <c r="J16" s="49" t="s">
        <v>56</v>
      </c>
      <c r="K16" s="49" t="s">
        <v>55</v>
      </c>
      <c r="L16" s="49" t="s">
        <v>56</v>
      </c>
      <c r="M16" s="49" t="s">
        <v>55</v>
      </c>
      <c r="N16" s="71"/>
    </row>
    <row r="17" spans="2:14" s="36" customFormat="1" ht="25.5" customHeight="1">
      <c r="B17" s="48">
        <v>1</v>
      </c>
      <c r="C17" s="38" t="s">
        <v>54</v>
      </c>
      <c r="D17" s="47">
        <f>D18+D25+D29+D30+D32</f>
        <v>20.798000000000002</v>
      </c>
      <c r="E17" s="47">
        <f t="shared" ref="E17:M17" si="0">E18+E25+E29+E30+E32</f>
        <v>6.4094190000000006</v>
      </c>
      <c r="F17" s="47">
        <f t="shared" si="0"/>
        <v>2.5720000000000001</v>
      </c>
      <c r="G17" s="47">
        <f t="shared" si="0"/>
        <v>3.1241949999999994</v>
      </c>
      <c r="H17" s="47">
        <f t="shared" si="0"/>
        <v>2.5720000000000001</v>
      </c>
      <c r="I17" s="47">
        <f t="shared" si="0"/>
        <v>3.2852240000000008</v>
      </c>
      <c r="J17" s="47">
        <f t="shared" si="0"/>
        <v>2.5720000000000001</v>
      </c>
      <c r="K17" s="47">
        <f t="shared" si="0"/>
        <v>0</v>
      </c>
      <c r="L17" s="47">
        <f t="shared" si="0"/>
        <v>13.081999999999999</v>
      </c>
      <c r="M17" s="47">
        <f t="shared" si="0"/>
        <v>0</v>
      </c>
      <c r="N17" s="46"/>
    </row>
    <row r="18" spans="2:14" ht="22.5" customHeight="1">
      <c r="B18" s="33" t="s">
        <v>53</v>
      </c>
      <c r="C18" s="27" t="s">
        <v>52</v>
      </c>
      <c r="D18" s="59">
        <f>D19+D20+D21+D24</f>
        <v>9.8550000000000004</v>
      </c>
      <c r="E18" s="58">
        <f t="shared" ref="E18:E19" si="1">G18+I18+K18+M18</f>
        <v>0</v>
      </c>
      <c r="F18" s="59">
        <f t="shared" ref="F18:M18" si="2">F19+F20+F21+F24</f>
        <v>0</v>
      </c>
      <c r="G18" s="59">
        <f t="shared" si="2"/>
        <v>0</v>
      </c>
      <c r="H18" s="59">
        <f t="shared" si="2"/>
        <v>0</v>
      </c>
      <c r="I18" s="59">
        <f t="shared" si="2"/>
        <v>0</v>
      </c>
      <c r="J18" s="59">
        <f t="shared" si="2"/>
        <v>0</v>
      </c>
      <c r="K18" s="59">
        <f t="shared" si="2"/>
        <v>0</v>
      </c>
      <c r="L18" s="59">
        <f t="shared" si="2"/>
        <v>9.8550000000000004</v>
      </c>
      <c r="M18" s="59">
        <f t="shared" si="2"/>
        <v>0</v>
      </c>
      <c r="N18" s="43"/>
    </row>
    <row r="19" spans="2:14" ht="24.75" customHeight="1">
      <c r="B19" s="33" t="s">
        <v>51</v>
      </c>
      <c r="C19" s="27" t="s">
        <v>50</v>
      </c>
      <c r="D19" s="59">
        <v>9.8550000000000004</v>
      </c>
      <c r="E19" s="58">
        <f t="shared" si="1"/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41">
        <f>D19-F19-H19-J19</f>
        <v>9.8550000000000004</v>
      </c>
      <c r="M19" s="59">
        <v>0</v>
      </c>
      <c r="N19" s="45">
        <f>6.22127-D19</f>
        <v>-3.6337300000000008</v>
      </c>
    </row>
    <row r="20" spans="2:14" ht="22.5" customHeight="1">
      <c r="B20" s="33" t="s">
        <v>49</v>
      </c>
      <c r="C20" s="27" t="s">
        <v>48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41">
        <f t="shared" ref="L20:L24" si="3">D20-F20-H20-J20</f>
        <v>0</v>
      </c>
      <c r="M20" s="41">
        <v>0</v>
      </c>
      <c r="N20" s="43"/>
    </row>
    <row r="21" spans="2:14" ht="18.75" customHeight="1">
      <c r="B21" s="33" t="s">
        <v>47</v>
      </c>
      <c r="C21" s="27" t="s">
        <v>46</v>
      </c>
      <c r="D21" s="59">
        <v>0</v>
      </c>
      <c r="E21" s="59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f t="shared" si="3"/>
        <v>0</v>
      </c>
      <c r="M21" s="41">
        <v>0</v>
      </c>
      <c r="N21" s="43"/>
    </row>
    <row r="22" spans="2:14">
      <c r="B22" s="33" t="s">
        <v>45</v>
      </c>
      <c r="C22" s="27" t="s">
        <v>44</v>
      </c>
      <c r="D22" s="59">
        <v>0</v>
      </c>
      <c r="E22" s="59">
        <v>0</v>
      </c>
      <c r="F22" s="59">
        <v>0</v>
      </c>
      <c r="G22" s="59">
        <v>0</v>
      </c>
      <c r="H22" s="59">
        <v>0</v>
      </c>
      <c r="I22" s="59">
        <v>0</v>
      </c>
      <c r="J22" s="59">
        <v>0</v>
      </c>
      <c r="K22" s="59">
        <v>0</v>
      </c>
      <c r="L22" s="41">
        <f t="shared" si="3"/>
        <v>0</v>
      </c>
      <c r="M22" s="41">
        <v>0</v>
      </c>
      <c r="N22" s="43"/>
    </row>
    <row r="23" spans="2:14">
      <c r="B23" s="33" t="s">
        <v>43</v>
      </c>
      <c r="C23" s="27" t="s">
        <v>42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41">
        <f t="shared" si="3"/>
        <v>0</v>
      </c>
      <c r="M23" s="41">
        <v>0</v>
      </c>
      <c r="N23" s="43"/>
    </row>
    <row r="24" spans="2:14">
      <c r="B24" s="33" t="s">
        <v>41</v>
      </c>
      <c r="C24" s="27" t="s">
        <v>40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41">
        <f t="shared" si="3"/>
        <v>0</v>
      </c>
      <c r="M24" s="41">
        <v>0</v>
      </c>
      <c r="N24" s="43"/>
    </row>
    <row r="25" spans="2:14" ht="21.75" customHeight="1">
      <c r="B25" s="33" t="s">
        <v>39</v>
      </c>
      <c r="C25" s="27" t="s">
        <v>38</v>
      </c>
      <c r="D25" s="58">
        <f>SUM(D26:D28)</f>
        <v>10.288</v>
      </c>
      <c r="E25" s="81">
        <f>SUM(E26:E28)</f>
        <v>5.5987800000000005</v>
      </c>
      <c r="F25" s="81">
        <f t="shared" ref="F25:M25" si="4">SUM(F26:F28)</f>
        <v>2.5720000000000001</v>
      </c>
      <c r="G25" s="81">
        <f t="shared" si="4"/>
        <v>2.7715269999999999</v>
      </c>
      <c r="H25" s="81">
        <f t="shared" si="4"/>
        <v>2.5720000000000001</v>
      </c>
      <c r="I25" s="81">
        <f t="shared" si="4"/>
        <v>2.8272530000000007</v>
      </c>
      <c r="J25" s="81">
        <f t="shared" si="4"/>
        <v>2.5720000000000001</v>
      </c>
      <c r="K25" s="58">
        <f t="shared" si="4"/>
        <v>0</v>
      </c>
      <c r="L25" s="58">
        <f t="shared" si="4"/>
        <v>2.5720000000000001</v>
      </c>
      <c r="M25" s="58">
        <f t="shared" si="4"/>
        <v>0</v>
      </c>
      <c r="N25" s="44"/>
    </row>
    <row r="26" spans="2:14" ht="21.75" customHeight="1">
      <c r="B26" s="33" t="s">
        <v>37</v>
      </c>
      <c r="C26" s="27" t="s">
        <v>36</v>
      </c>
      <c r="D26" s="58">
        <v>10.288</v>
      </c>
      <c r="E26" s="81">
        <f>G26+I26+K26+M26</f>
        <v>5.5349000000000004</v>
      </c>
      <c r="F26" s="82">
        <f>D26/4</f>
        <v>2.5720000000000001</v>
      </c>
      <c r="G26" s="82">
        <v>2.7429999999999999</v>
      </c>
      <c r="H26" s="82">
        <f>F26</f>
        <v>2.5720000000000001</v>
      </c>
      <c r="I26" s="82">
        <f>5.5349-G26</f>
        <v>2.7919000000000005</v>
      </c>
      <c r="J26" s="82">
        <f>F26</f>
        <v>2.5720000000000001</v>
      </c>
      <c r="K26" s="60">
        <v>0</v>
      </c>
      <c r="L26" s="41">
        <f>D26-F26-H26-J26</f>
        <v>2.5720000000000001</v>
      </c>
      <c r="M26" s="60">
        <v>0</v>
      </c>
      <c r="N26" s="43"/>
    </row>
    <row r="27" spans="2:14" ht="21.75" customHeight="1">
      <c r="B27" s="33" t="s">
        <v>35</v>
      </c>
      <c r="C27" s="27" t="s">
        <v>34</v>
      </c>
      <c r="D27" s="59">
        <v>0</v>
      </c>
      <c r="E27" s="58">
        <f t="shared" ref="E27:E32" si="5">G27+I27+K27+M27</f>
        <v>6.3879999999999992E-2</v>
      </c>
      <c r="F27" s="41">
        <v>0</v>
      </c>
      <c r="G27" s="41">
        <f>2.771527-G26</f>
        <v>2.8526999999999969E-2</v>
      </c>
      <c r="H27" s="41">
        <v>0</v>
      </c>
      <c r="I27" s="41">
        <f>0.02688+0.037-G27</f>
        <v>3.5353000000000023E-2</v>
      </c>
      <c r="J27" s="41">
        <v>0</v>
      </c>
      <c r="K27" s="41">
        <v>0</v>
      </c>
      <c r="L27" s="41">
        <f t="shared" ref="L27:L32" si="6">D27-F27-H27-J27</f>
        <v>0</v>
      </c>
      <c r="M27" s="60">
        <v>0</v>
      </c>
      <c r="N27" s="43"/>
    </row>
    <row r="28" spans="2:14" ht="21.75" customHeight="1">
      <c r="B28" s="33" t="s">
        <v>33</v>
      </c>
      <c r="C28" s="27" t="s">
        <v>32</v>
      </c>
      <c r="D28" s="59">
        <v>0</v>
      </c>
      <c r="E28" s="58">
        <f t="shared" si="5"/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f t="shared" si="6"/>
        <v>0</v>
      </c>
      <c r="M28" s="60">
        <v>0</v>
      </c>
      <c r="N28" s="43"/>
    </row>
    <row r="29" spans="2:14" ht="21.75" customHeight="1">
      <c r="B29" s="33" t="s">
        <v>31</v>
      </c>
      <c r="C29" s="27" t="s">
        <v>30</v>
      </c>
      <c r="D29" s="59">
        <v>0.65500000000000003</v>
      </c>
      <c r="E29" s="81">
        <f t="shared" si="5"/>
        <v>0.219501</v>
      </c>
      <c r="F29" s="41">
        <v>0</v>
      </c>
      <c r="G29" s="41">
        <v>0.11311599999999999</v>
      </c>
      <c r="H29" s="41">
        <v>0</v>
      </c>
      <c r="I29" s="41">
        <v>0.10638499999999999</v>
      </c>
      <c r="J29" s="41">
        <v>0</v>
      </c>
      <c r="K29" s="41">
        <v>0</v>
      </c>
      <c r="L29" s="41">
        <f>D29-F29-H29-J29</f>
        <v>0.65500000000000003</v>
      </c>
      <c r="M29" s="60">
        <v>0</v>
      </c>
      <c r="N29" s="42">
        <f>1.67-D29</f>
        <v>1.0149999999999999</v>
      </c>
    </row>
    <row r="30" spans="2:14" ht="21.75" customHeight="1">
      <c r="B30" s="33" t="s">
        <v>29</v>
      </c>
      <c r="C30" s="27" t="s">
        <v>28</v>
      </c>
      <c r="D30" s="59">
        <v>0</v>
      </c>
      <c r="E30" s="58">
        <f t="shared" si="5"/>
        <v>0.59113799999999994</v>
      </c>
      <c r="F30" s="41">
        <v>0</v>
      </c>
      <c r="G30" s="41">
        <v>0.23955199999999999</v>
      </c>
      <c r="H30" s="41">
        <v>0</v>
      </c>
      <c r="I30" s="41">
        <v>0.35158600000000001</v>
      </c>
      <c r="J30" s="41">
        <v>0</v>
      </c>
      <c r="K30" s="41">
        <v>0</v>
      </c>
      <c r="L30" s="41">
        <f t="shared" si="6"/>
        <v>0</v>
      </c>
      <c r="M30" s="60">
        <v>0</v>
      </c>
      <c r="N30" s="35"/>
    </row>
    <row r="31" spans="2:14" ht="21.75" customHeight="1">
      <c r="B31" s="33" t="s">
        <v>27</v>
      </c>
      <c r="C31" s="27" t="s">
        <v>26</v>
      </c>
      <c r="D31" s="59">
        <v>0</v>
      </c>
      <c r="E31" s="58">
        <f t="shared" si="5"/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f t="shared" si="6"/>
        <v>0</v>
      </c>
      <c r="M31" s="60">
        <v>0</v>
      </c>
      <c r="N31" s="35"/>
    </row>
    <row r="32" spans="2:14" ht="21.75" customHeight="1" thickBot="1">
      <c r="B32" s="32" t="s">
        <v>25</v>
      </c>
      <c r="C32" s="31" t="s">
        <v>24</v>
      </c>
      <c r="D32" s="61">
        <v>0</v>
      </c>
      <c r="E32" s="62">
        <f t="shared" si="5"/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3">
        <v>0</v>
      </c>
      <c r="L32" s="63">
        <f t="shared" si="6"/>
        <v>0</v>
      </c>
      <c r="M32" s="64">
        <v>0</v>
      </c>
      <c r="N32" s="40"/>
    </row>
    <row r="33" spans="2:14" s="36" customFormat="1" ht="21.75" customHeight="1">
      <c r="B33" s="39" t="s">
        <v>23</v>
      </c>
      <c r="C33" s="38" t="s">
        <v>22</v>
      </c>
      <c r="D33" s="65">
        <f>SUM(D34:D40)</f>
        <v>0</v>
      </c>
      <c r="E33" s="65">
        <f t="shared" ref="E33:M33" si="7">SUM(E34:E40)</f>
        <v>0</v>
      </c>
      <c r="F33" s="65">
        <f t="shared" si="7"/>
        <v>0</v>
      </c>
      <c r="G33" s="65">
        <f t="shared" si="7"/>
        <v>0</v>
      </c>
      <c r="H33" s="65">
        <f t="shared" si="7"/>
        <v>0</v>
      </c>
      <c r="I33" s="65">
        <f t="shared" si="7"/>
        <v>0</v>
      </c>
      <c r="J33" s="65">
        <f t="shared" si="7"/>
        <v>0</v>
      </c>
      <c r="K33" s="65">
        <f t="shared" si="7"/>
        <v>0</v>
      </c>
      <c r="L33" s="65">
        <f t="shared" si="7"/>
        <v>0</v>
      </c>
      <c r="M33" s="65">
        <f t="shared" si="7"/>
        <v>0</v>
      </c>
      <c r="N33" s="37"/>
    </row>
    <row r="34" spans="2:14" ht="21.75" customHeight="1">
      <c r="B34" s="33" t="s">
        <v>21</v>
      </c>
      <c r="C34" s="27" t="s">
        <v>20</v>
      </c>
      <c r="D34" s="59">
        <v>0</v>
      </c>
      <c r="E34" s="59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35"/>
    </row>
    <row r="35" spans="2:14" ht="21.75" customHeight="1">
      <c r="B35" s="33" t="s">
        <v>19</v>
      </c>
      <c r="C35" s="27" t="s">
        <v>18</v>
      </c>
      <c r="D35" s="59">
        <v>0</v>
      </c>
      <c r="E35" s="59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35"/>
    </row>
    <row r="36" spans="2:14" ht="21.75" customHeight="1">
      <c r="B36" s="34" t="s">
        <v>17</v>
      </c>
      <c r="C36" s="27" t="s">
        <v>16</v>
      </c>
      <c r="D36" s="59">
        <v>0</v>
      </c>
      <c r="E36" s="59"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22"/>
    </row>
    <row r="37" spans="2:14" ht="21.75" customHeight="1">
      <c r="B37" s="34" t="s">
        <v>15</v>
      </c>
      <c r="C37" s="27" t="s">
        <v>14</v>
      </c>
      <c r="D37" s="59">
        <v>0</v>
      </c>
      <c r="E37" s="59"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22"/>
    </row>
    <row r="38" spans="2:14" ht="21.75" customHeight="1">
      <c r="B38" s="33" t="s">
        <v>13</v>
      </c>
      <c r="C38" s="27" t="s">
        <v>12</v>
      </c>
      <c r="D38" s="59">
        <v>0</v>
      </c>
      <c r="E38" s="59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22"/>
    </row>
    <row r="39" spans="2:14" ht="21.75" customHeight="1">
      <c r="B39" s="33" t="s">
        <v>11</v>
      </c>
      <c r="C39" s="27" t="s">
        <v>10</v>
      </c>
      <c r="D39" s="59">
        <v>0</v>
      </c>
      <c r="E39" s="58">
        <f t="shared" ref="E39" si="8">G39+I39+K39+M39</f>
        <v>0</v>
      </c>
      <c r="F39" s="66">
        <v>0</v>
      </c>
      <c r="G39" s="66">
        <v>0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66">
        <v>0</v>
      </c>
      <c r="N39" s="22"/>
    </row>
    <row r="40" spans="2:14" ht="21.75" customHeight="1" thickBot="1">
      <c r="B40" s="32" t="s">
        <v>9</v>
      </c>
      <c r="C40" s="31" t="s">
        <v>8</v>
      </c>
      <c r="D40" s="61">
        <v>0</v>
      </c>
      <c r="E40" s="61">
        <v>0</v>
      </c>
      <c r="F40" s="67">
        <v>0</v>
      </c>
      <c r="G40" s="67">
        <v>0</v>
      </c>
      <c r="H40" s="67">
        <v>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17"/>
    </row>
    <row r="41" spans="2:14" ht="21.75" customHeight="1">
      <c r="B41" s="30"/>
      <c r="C41" s="29" t="s">
        <v>7</v>
      </c>
      <c r="D41" s="68">
        <f>D33+D17</f>
        <v>20.798000000000002</v>
      </c>
      <c r="E41" s="68">
        <f t="shared" ref="E41:M41" si="9">E33+E17</f>
        <v>6.4094190000000006</v>
      </c>
      <c r="F41" s="68">
        <f t="shared" si="9"/>
        <v>2.5720000000000001</v>
      </c>
      <c r="G41" s="68">
        <f t="shared" si="9"/>
        <v>3.1241949999999994</v>
      </c>
      <c r="H41" s="68">
        <f t="shared" si="9"/>
        <v>2.5720000000000001</v>
      </c>
      <c r="I41" s="68">
        <f t="shared" si="9"/>
        <v>3.2852240000000008</v>
      </c>
      <c r="J41" s="68">
        <f t="shared" si="9"/>
        <v>2.5720000000000001</v>
      </c>
      <c r="K41" s="68">
        <f t="shared" si="9"/>
        <v>0</v>
      </c>
      <c r="L41" s="68">
        <f t="shared" si="9"/>
        <v>13.081999999999999</v>
      </c>
      <c r="M41" s="68">
        <f t="shared" si="9"/>
        <v>0</v>
      </c>
      <c r="N41" s="28"/>
    </row>
    <row r="42" spans="2:14" ht="21.75" customHeight="1">
      <c r="B42" s="26"/>
      <c r="C42" s="27" t="s">
        <v>6</v>
      </c>
      <c r="D42" s="24"/>
      <c r="E42" s="24"/>
      <c r="F42" s="24"/>
      <c r="G42" s="24"/>
      <c r="H42" s="23"/>
      <c r="I42" s="23"/>
      <c r="J42" s="23"/>
      <c r="K42" s="23"/>
      <c r="L42" s="23"/>
      <c r="M42" s="23"/>
      <c r="N42" s="22"/>
    </row>
    <row r="43" spans="2:14" ht="21.75" customHeight="1">
      <c r="B43" s="26"/>
      <c r="C43" s="25" t="s">
        <v>5</v>
      </c>
      <c r="D43" s="24"/>
      <c r="E43" s="24"/>
      <c r="F43" s="24"/>
      <c r="G43" s="24"/>
      <c r="H43" s="23"/>
      <c r="I43" s="23"/>
      <c r="J43" s="23"/>
      <c r="K43" s="23"/>
      <c r="L43" s="23"/>
      <c r="M43" s="23"/>
      <c r="N43" s="22"/>
    </row>
    <row r="44" spans="2:14" ht="21.75" customHeight="1" thickBot="1">
      <c r="B44" s="21"/>
      <c r="C44" s="20" t="s">
        <v>4</v>
      </c>
      <c r="D44" s="19"/>
      <c r="E44" s="19"/>
      <c r="F44" s="19"/>
      <c r="G44" s="19"/>
      <c r="H44" s="18"/>
      <c r="I44" s="18"/>
      <c r="J44" s="18"/>
      <c r="K44" s="18"/>
      <c r="L44" s="18"/>
      <c r="M44" s="18"/>
      <c r="N44" s="17"/>
    </row>
    <row r="45" spans="2:14">
      <c r="B45" s="13"/>
      <c r="C45" s="16"/>
      <c r="D45" s="15"/>
      <c r="E45" s="15"/>
      <c r="F45" s="15"/>
      <c r="G45" s="15"/>
      <c r="H45" s="14"/>
      <c r="I45" s="14"/>
      <c r="J45" s="14"/>
      <c r="K45" s="14"/>
      <c r="L45" s="14"/>
      <c r="M45" s="14"/>
      <c r="N45" s="14"/>
    </row>
    <row r="46" spans="2:14">
      <c r="B46" s="13" t="s">
        <v>3</v>
      </c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4">
      <c r="B47" s="13" t="s">
        <v>2</v>
      </c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4">
      <c r="B48" s="13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3:13" ht="18.75">
      <c r="C49" s="12" t="s">
        <v>1</v>
      </c>
      <c r="D49" s="11"/>
      <c r="E49" s="10"/>
      <c r="F49" s="72" t="s">
        <v>0</v>
      </c>
      <c r="G49" s="72"/>
      <c r="H49" s="8"/>
      <c r="I49" s="8"/>
      <c r="J49" s="8"/>
      <c r="K49" s="8"/>
      <c r="L49" s="8"/>
      <c r="M49" s="8"/>
    </row>
    <row r="50" spans="3:13"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3:13"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3:13"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3:13"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3:13"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3:13"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3:13"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3:13"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3:13"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3:13">
      <c r="D59" s="9"/>
      <c r="E59" s="9"/>
      <c r="F59" s="9"/>
      <c r="G59" s="9"/>
      <c r="H59" s="9"/>
      <c r="I59" s="9"/>
      <c r="J59" s="9"/>
      <c r="K59" s="9"/>
      <c r="L59" s="9"/>
      <c r="M59" s="9"/>
    </row>
    <row r="61" spans="3:13">
      <c r="G61" s="9"/>
      <c r="H61" s="9"/>
      <c r="I61" s="9"/>
      <c r="J61" s="9"/>
      <c r="K61" s="9"/>
      <c r="L61" s="9"/>
      <c r="M61" s="9"/>
    </row>
    <row r="62" spans="3:13">
      <c r="I62" s="8"/>
      <c r="J62" s="8"/>
      <c r="K62" s="8"/>
      <c r="L62" s="8"/>
      <c r="M62" s="8"/>
    </row>
    <row r="63" spans="3:13"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3:13">
      <c r="D64" s="8"/>
      <c r="E64" s="8"/>
      <c r="F64" s="8"/>
      <c r="G64" s="8"/>
      <c r="H64" s="8"/>
      <c r="I64" s="8"/>
      <c r="J64" s="8"/>
      <c r="K64" s="8"/>
      <c r="L64" s="8"/>
      <c r="M64" s="8"/>
    </row>
    <row r="66" spans="4:13">
      <c r="G66" s="7"/>
      <c r="H66" s="7"/>
      <c r="I66" s="7"/>
    </row>
    <row r="67" spans="4:13">
      <c r="D67" s="6"/>
      <c r="G67" s="5"/>
      <c r="I67" s="4"/>
      <c r="J67" s="4"/>
      <c r="K67" s="4"/>
      <c r="M67" s="3"/>
    </row>
    <row r="68" spans="4:13">
      <c r="D68" s="2"/>
      <c r="I68" s="2"/>
    </row>
  </sheetData>
  <mergeCells count="12">
    <mergeCell ref="B5:M5"/>
    <mergeCell ref="B7:L7"/>
    <mergeCell ref="B14:B16"/>
    <mergeCell ref="C14:C16"/>
    <mergeCell ref="D14:M14"/>
    <mergeCell ref="N14:N16"/>
    <mergeCell ref="F49:G49"/>
    <mergeCell ref="D15:E15"/>
    <mergeCell ref="F15:G15"/>
    <mergeCell ref="H15:I15"/>
    <mergeCell ref="J15:K15"/>
    <mergeCell ref="L15:M15"/>
  </mergeCells>
  <pageMargins left="0.19685039370078741" right="0.19685039370078741" top="0.39370078740157483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8</vt:lpstr>
      <vt:lpstr>Лист1</vt:lpstr>
      <vt:lpstr>Лист2</vt:lpstr>
      <vt:lpstr>Лист3</vt:lpstr>
      <vt:lpstr>'прил.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2019-08-01T12:18:14Z</dcterms:modified>
</cp:coreProperties>
</file>