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№3" sheetId="1" r:id="rId1"/>
    <sheet name="№2" sheetId="2" r:id="rId2"/>
    <sheet name="№1" sheetId="3" r:id="rId3"/>
    <sheet name="Качество и надежность" sheetId="4" r:id="rId4"/>
  </sheets>
  <definedNames>
    <definedName name="_xlnm.Print_Area" localSheetId="2">№1!$A$1:$V$32</definedName>
    <definedName name="_xlnm.Print_Area" localSheetId="1">№2!$A$1:$AG$35</definedName>
  </definedNames>
  <calcPr calcId="144525"/>
</workbook>
</file>

<file path=xl/calcChain.xml><?xml version="1.0" encoding="utf-8"?>
<calcChain xmlns="http://schemas.openxmlformats.org/spreadsheetml/2006/main">
  <c r="AD23" i="2" l="1"/>
  <c r="AE23" i="2"/>
  <c r="AF23" i="2"/>
  <c r="AG23" i="2"/>
  <c r="Y23" i="2"/>
  <c r="Z23" i="2"/>
  <c r="AA23" i="2"/>
  <c r="AB23" i="2"/>
  <c r="AC23" i="2"/>
  <c r="AG15" i="2"/>
  <c r="R15" i="3"/>
  <c r="AC22" i="2"/>
  <c r="AG22" i="2" s="1"/>
  <c r="AC15" i="2"/>
  <c r="X16" i="2"/>
  <c r="H17" i="2"/>
  <c r="H18" i="2"/>
  <c r="H19" i="2"/>
  <c r="H20" i="2"/>
  <c r="H22" i="2"/>
  <c r="T17" i="2"/>
  <c r="X17" i="2" s="1"/>
  <c r="T18" i="2"/>
  <c r="T19" i="2"/>
  <c r="T20" i="2"/>
  <c r="T21" i="2"/>
  <c r="D14" i="1"/>
  <c r="P31" i="3"/>
  <c r="K29" i="3"/>
  <c r="L29" i="3"/>
  <c r="L27" i="3" s="1"/>
  <c r="M29" i="3"/>
  <c r="N29" i="3"/>
  <c r="O29" i="3"/>
  <c r="P29" i="3"/>
  <c r="J29" i="3"/>
  <c r="K27" i="3"/>
  <c r="M27" i="3"/>
  <c r="N27" i="3"/>
  <c r="O27" i="3"/>
  <c r="J27" i="3"/>
  <c r="Q27" i="3"/>
  <c r="P21" i="3"/>
  <c r="P20" i="3"/>
  <c r="P30" i="3"/>
  <c r="J24" i="3"/>
  <c r="J20" i="3"/>
  <c r="J16" i="3"/>
  <c r="J15" i="3" s="1"/>
  <c r="J14" i="3" s="1"/>
  <c r="T34" i="3"/>
  <c r="U34" i="3"/>
  <c r="V34" i="3"/>
  <c r="Q34" i="3"/>
  <c r="R34" i="3"/>
  <c r="S34" i="3"/>
  <c r="S16" i="3"/>
  <c r="V29" i="3"/>
  <c r="V31" i="3"/>
  <c r="R29" i="3"/>
  <c r="R27" i="3" s="1"/>
  <c r="S29" i="3"/>
  <c r="T29" i="3"/>
  <c r="T27" i="3" s="1"/>
  <c r="U29" i="3"/>
  <c r="U27" i="3" s="1"/>
  <c r="Q29" i="3"/>
  <c r="H29" i="3"/>
  <c r="S27" i="3"/>
  <c r="V25" i="3"/>
  <c r="V18" i="3"/>
  <c r="V19" i="3"/>
  <c r="V21" i="3"/>
  <c r="V22" i="3"/>
  <c r="V23" i="3"/>
  <c r="V26" i="3"/>
  <c r="V28" i="3"/>
  <c r="V30" i="3"/>
  <c r="V17" i="3"/>
  <c r="Q24" i="3"/>
  <c r="Q20" i="3"/>
  <c r="Q16" i="3"/>
  <c r="P27" i="3" l="1"/>
  <c r="J13" i="3"/>
  <c r="V27" i="3"/>
  <c r="Q15" i="3"/>
  <c r="Q14" i="3" s="1"/>
  <c r="Q13" i="3" s="1"/>
  <c r="X18" i="2"/>
  <c r="X19" i="2"/>
  <c r="X20" i="2"/>
  <c r="N19" i="2"/>
  <c r="N18" i="2"/>
  <c r="N17" i="2"/>
  <c r="N16" i="2"/>
  <c r="H16" i="2"/>
  <c r="T22" i="2" l="1"/>
  <c r="S24" i="3"/>
  <c r="T24" i="3"/>
  <c r="U24" i="3"/>
  <c r="R24" i="3"/>
  <c r="X22" i="2" l="1"/>
  <c r="U22" i="2"/>
  <c r="V22" i="2" s="1"/>
  <c r="W22" i="2" s="1"/>
  <c r="V24" i="3"/>
  <c r="T16" i="2"/>
  <c r="H33" i="1"/>
  <c r="H32" i="1"/>
  <c r="H31" i="1"/>
  <c r="H30" i="1"/>
  <c r="H29" i="1"/>
  <c r="H28" i="1"/>
  <c r="H27" i="1"/>
  <c r="G26" i="1"/>
  <c r="F26" i="1"/>
  <c r="E26" i="1"/>
  <c r="D26" i="1"/>
  <c r="C26" i="1"/>
  <c r="H25" i="1"/>
  <c r="H24" i="1"/>
  <c r="H23" i="1"/>
  <c r="H22" i="1"/>
  <c r="H21" i="1"/>
  <c r="H20" i="1"/>
  <c r="C19" i="1"/>
  <c r="H19" i="1" s="1"/>
  <c r="G18" i="1"/>
  <c r="F18" i="1"/>
  <c r="E18" i="1"/>
  <c r="D18" i="1"/>
  <c r="H17" i="1"/>
  <c r="H16" i="1"/>
  <c r="H15" i="1"/>
  <c r="G14" i="1"/>
  <c r="G11" i="1" s="1"/>
  <c r="G10" i="1" s="1"/>
  <c r="G34" i="1" s="1"/>
  <c r="F14" i="1"/>
  <c r="F11" i="1" s="1"/>
  <c r="E14" i="1"/>
  <c r="C14" i="1"/>
  <c r="H13" i="1"/>
  <c r="H12" i="1"/>
  <c r="E11" i="1"/>
  <c r="C11" i="1"/>
  <c r="H15" i="3"/>
  <c r="I15" i="3"/>
  <c r="H14" i="3"/>
  <c r="I14" i="3"/>
  <c r="I13" i="3"/>
  <c r="H27" i="3"/>
  <c r="H13" i="3" s="1"/>
  <c r="H20" i="3"/>
  <c r="R20" i="3"/>
  <c r="S20" i="3"/>
  <c r="T20" i="3"/>
  <c r="U20" i="3"/>
  <c r="R16" i="3"/>
  <c r="T16" i="3"/>
  <c r="T15" i="3" s="1"/>
  <c r="U16" i="3"/>
  <c r="U15" i="3" s="1"/>
  <c r="U14" i="3" s="1"/>
  <c r="J46" i="3"/>
  <c r="H14" i="1" l="1"/>
  <c r="E10" i="1"/>
  <c r="E34" i="1" s="1"/>
  <c r="F10" i="1"/>
  <c r="F34" i="1" s="1"/>
  <c r="R14" i="3"/>
  <c r="R13" i="3" s="1"/>
  <c r="V20" i="3"/>
  <c r="S15" i="3"/>
  <c r="S14" i="3" s="1"/>
  <c r="S13" i="3" s="1"/>
  <c r="T14" i="3"/>
  <c r="T13" i="3" s="1"/>
  <c r="C18" i="1"/>
  <c r="H18" i="1" s="1"/>
  <c r="H26" i="1"/>
  <c r="D11" i="1"/>
  <c r="D10" i="1" s="1"/>
  <c r="D34" i="1" s="1"/>
  <c r="V16" i="3"/>
  <c r="U13" i="3"/>
  <c r="J43" i="3"/>
  <c r="C10" i="1" l="1"/>
  <c r="C34" i="1" s="1"/>
  <c r="V15" i="3"/>
  <c r="V14" i="3" s="1"/>
  <c r="V13" i="3" s="1"/>
  <c r="H34" i="1"/>
  <c r="H11" i="1"/>
  <c r="H10" i="1"/>
  <c r="AC16" i="2"/>
  <c r="AG16" i="2" s="1"/>
  <c r="AC18" i="2"/>
  <c r="AG18" i="2" s="1"/>
  <c r="AC21" i="2"/>
  <c r="AG21" i="2" s="1"/>
  <c r="AC17" i="2"/>
  <c r="AC20" i="2"/>
  <c r="AG20" i="2" s="1"/>
  <c r="AC19" i="2"/>
  <c r="AG19" i="2" s="1"/>
  <c r="AG17" i="2" l="1"/>
</calcChain>
</file>

<file path=xl/sharedStrings.xml><?xml version="1.0" encoding="utf-8"?>
<sst xmlns="http://schemas.openxmlformats.org/spreadsheetml/2006/main" count="365" uniqueCount="166">
  <si>
    <t>N N</t>
  </si>
  <si>
    <t>Источник финансирования</t>
  </si>
  <si>
    <t>Итого</t>
  </si>
  <si>
    <t>Собственные средства</t>
  </si>
  <si>
    <t>Прибыль, направляемая на инвестиции:</t>
  </si>
  <si>
    <t>в т.ч. инвестиционная составляющая в тарифе</t>
  </si>
  <si>
    <t>в т.ч. прибыль со свободного сектора</t>
  </si>
  <si>
    <t>в т.ч. от технологического присоединения (для электросетевых компаний)</t>
  </si>
  <si>
    <t>в т.ч. от технологического присоединения генерации</t>
  </si>
  <si>
    <t>в т.ч. от технологического присоединения потребителей</t>
  </si>
  <si>
    <t>Прочая прибыль</t>
  </si>
  <si>
    <t>Амортизация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</si>
  <si>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</si>
  <si>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</si>
  <si>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</si>
  <si>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</si>
  <si>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</si>
  <si>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</si>
  <si>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</si>
  <si>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</si>
  <si>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</si>
  <si>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</si>
  <si>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</si>
  <si>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</si>
  <si>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внешних инвесторов</t>
  </si>
  <si>
    <t>Использование лизинга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</si>
  <si>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</si>
  <si>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</si>
  <si>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</si>
  <si>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</si>
  <si>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</si>
  <si>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Приложение N 3</t>
  </si>
  <si>
    <t>к приказу Минэнерго России</t>
  </si>
  <si>
    <t>от 5 апреля 2013 г. N 185</t>
  </si>
  <si>
    <t>Объемы и источники</t>
  </si>
  <si>
    <t>финансирования инвестиционной программы (в прогнозных ценах соответствующих лет), млн. рублей</t>
  </si>
  <si>
    <t>1.1.</t>
  </si>
  <si>
    <t>1.1.1.</t>
  </si>
  <si>
    <t>1.1.2.</t>
  </si>
  <si>
    <t>1.1.3.</t>
  </si>
  <si>
    <t>1.1.4.</t>
  </si>
  <si>
    <t>1.2.</t>
  </si>
  <si>
    <t>1.2.1.</t>
  </si>
  <si>
    <t>1.2.2.</t>
  </si>
  <si>
    <t>1.2.3.</t>
  </si>
  <si>
    <t>1.3.</t>
  </si>
  <si>
    <t>1.4.</t>
  </si>
  <si>
    <t>1.5.</t>
  </si>
  <si>
    <t>Приложение N 1</t>
  </si>
  <si>
    <t>к Приказу Минэнерго России</t>
  </si>
  <si>
    <t>(в ред. Приказа Минэнерго России от 10.06.2014 N 346)</t>
  </si>
  <si>
    <t>Перечень</t>
  </si>
  <si>
    <t>инвестиционных проектов и плановые показатели</t>
  </si>
  <si>
    <t>реализации инвестиционной программы</t>
  </si>
  <si>
    <t>Всего</t>
  </si>
  <si>
    <t>№№</t>
  </si>
  <si>
    <t>наименование объекта</t>
  </si>
  <si>
    <t>Стадия реализации проекта</t>
  </si>
  <si>
    <t>Проектная мощность/
протяженность сетей</t>
  </si>
  <si>
    <t>МВт/Гкал/ч/км/МВА</t>
  </si>
  <si>
    <t>год 
начала реализации инвестиционного роекта
сроительства</t>
  </si>
  <si>
    <t>год 
окончания реализации инвестиционного проекта</t>
  </si>
  <si>
    <t>Плановые показатели экономической эффективности проекта</t>
  </si>
  <si>
    <t>Полная 
стоимость реализации инвестиционного проекта &lt;**&gt;</t>
  </si>
  <si>
    <t>Остаточная 
стоимость реализации инвестиционного проекта &lt;**&gt;</t>
  </si>
  <si>
    <t>млн.руб.</t>
  </si>
  <si>
    <t>Ввод мощностей</t>
  </si>
  <si>
    <t>ИТОГО</t>
  </si>
  <si>
    <t>Объем финансирования</t>
  </si>
  <si>
    <t>С/П  &lt;*&gt;</t>
  </si>
  <si>
    <t>Техническое перевооружение и реконструкция</t>
  </si>
  <si>
    <t>Энергосбережение и повышение энергетической эффективности</t>
  </si>
  <si>
    <t>Реконструкция  действующей подстанции 35/6 кВ "Городская"</t>
  </si>
  <si>
    <t>1.1.1.1.</t>
  </si>
  <si>
    <t>1.1.1.2</t>
  </si>
  <si>
    <t xml:space="preserve">реконструкция 11 очереди п/ст 35/6 кВ - приобретение оборудования по лизингу </t>
  </si>
  <si>
    <t>1.1.1.3</t>
  </si>
  <si>
    <t>реконструкция 111 очереди п/ст 35/6 кВ - Реконструкция существующего РУ 6 кВ – ретрофит ячеек 6кВ с заменой масляных выключателей на вакуумные выключатели.</t>
  </si>
  <si>
    <t>Строительно - монтажные и пуско-наладочные работы , не учтенные в договорах лизинга на приобретение оборудования 2 очереди реконструкции П/ст.</t>
  </si>
  <si>
    <t>Реконструкция воздушных линий электропередачи</t>
  </si>
  <si>
    <t>1.1.2.1.</t>
  </si>
  <si>
    <t xml:space="preserve">Перевод сетей 0,23 кВ (стоечные линии) на напряжение 0,4 кВ с использованием самонесущего изолированного провода на ж/б опорах </t>
  </si>
  <si>
    <t>1.1.3.1.</t>
  </si>
  <si>
    <t xml:space="preserve">Реконструкция кабельной линии 6,0 кВ </t>
  </si>
  <si>
    <t>1.1.3.2.</t>
  </si>
  <si>
    <t xml:space="preserve">Реконструкция оборудования ТП и РП </t>
  </si>
  <si>
    <t xml:space="preserve">Создание систем телемеханики  и связи </t>
  </si>
  <si>
    <t>Работы по внедрению АСКУЭ частного сектора</t>
  </si>
  <si>
    <t>Приобретение спецтехники взамен изношенной</t>
  </si>
  <si>
    <t>2.</t>
  </si>
  <si>
    <t>Новое строительство</t>
  </si>
  <si>
    <t>2.1.</t>
  </si>
  <si>
    <t>2.2.</t>
  </si>
  <si>
    <t>Прочее новое строительство</t>
  </si>
  <si>
    <t>2.2.1.</t>
  </si>
  <si>
    <t>Строительство линий электропередачи в целях технологического присоединения заявителей</t>
  </si>
  <si>
    <t>амортизация</t>
  </si>
  <si>
    <t>проверка</t>
  </si>
  <si>
    <t>по экспертному заключению</t>
  </si>
  <si>
    <t>лизинг</t>
  </si>
  <si>
    <t>возврат НДС</t>
  </si>
  <si>
    <t>итого</t>
  </si>
  <si>
    <t>16 МВА</t>
  </si>
  <si>
    <t>С</t>
  </si>
  <si>
    <t>П</t>
  </si>
  <si>
    <t>5 км</t>
  </si>
  <si>
    <t>0,44 км</t>
  </si>
  <si>
    <t>1 ТП</t>
  </si>
  <si>
    <t>2 ед.</t>
  </si>
  <si>
    <t>8 ед</t>
  </si>
  <si>
    <t>на 1 ТП</t>
  </si>
  <si>
    <t xml:space="preserve">1.4.1. </t>
  </si>
  <si>
    <t>2.3.</t>
  </si>
  <si>
    <t>2.4.</t>
  </si>
  <si>
    <t>2.5.</t>
  </si>
  <si>
    <t>2.6.</t>
  </si>
  <si>
    <t>2.7.</t>
  </si>
  <si>
    <t>Приложение N 2</t>
  </si>
  <si>
    <t>План ввода основных средств &lt;*&gt;</t>
  </si>
  <si>
    <t>№ п/п</t>
  </si>
  <si>
    <t>Наименование проекта</t>
  </si>
  <si>
    <t>Вывод  мощностей</t>
  </si>
  <si>
    <t>МВт, Гкал/час, км, МВА</t>
  </si>
  <si>
    <t>16МВА</t>
  </si>
  <si>
    <t>Реконструкция кабельной линии</t>
  </si>
  <si>
    <t>Реконструкция оборудования ТП и РП.</t>
  </si>
  <si>
    <t>Приобретение спец.техники(единиц)</t>
  </si>
  <si>
    <t>х</t>
  </si>
  <si>
    <t>Внедрение АСКУЭ частного сектора</t>
  </si>
  <si>
    <t>1 кв.</t>
  </si>
  <si>
    <t>2 кв.</t>
  </si>
  <si>
    <t>3 кв.</t>
  </si>
  <si>
    <t>4 кв.</t>
  </si>
  <si>
    <t xml:space="preserve"> Ввод основных средств сетевых организаций</t>
  </si>
  <si>
    <t>Первоначальная стоимость вводимых основных средств (без НДС) &lt;*&gt;</t>
  </si>
  <si>
    <t>Открытое акционерное общество "Кинешемская городская электросеть"</t>
  </si>
  <si>
    <t>&lt;*&gt; Заполняется в отношении инвестиционных программ сетевых организаций.</t>
  </si>
  <si>
    <t>&lt;**&gt; При осуществлении технического перевооружения и реконструкции действующих объектов основных средств указывается увеличение первоначальной стоимости объектов основных средств (без НДС) в результате технического перевооружения и реконструкции.</t>
  </si>
  <si>
    <t>&lt;***&gt; Иные натуральные количественные показатели объектов основных средств.</t>
  </si>
  <si>
    <t>Примечание: для сетевых объектов с разделением объектов на ПС, ВЛ и КЛ.</t>
  </si>
  <si>
    <t>Целевые показатели надежности и качества услуг по передаче электрической энергии &lt;*&gt;</t>
  </si>
  <si>
    <t>Наименование показателя</t>
  </si>
  <si>
    <t>Значение показателя, годы &lt;**&gt;</t>
  </si>
  <si>
    <t>Показатель уровня качества обслуживания потребителей услуг территориальными сетевыми организациями (Птсо) &lt;***&gt;</t>
  </si>
  <si>
    <t>&lt;*&gt; Заполняется в отношении сетевых организаций, в том числе организации по управлению единой национальной (общероссийской) электрической сетью.</t>
  </si>
  <si>
    <t>&lt;**&gt; Количество заполняемых столбцов должно соответствовать периоду реализации инвестиционной программы.</t>
  </si>
  <si>
    <t>&lt;***&gt; Показатель не заполняется в отношении организации по управлению единой национальной (общероссийской)электрической сетью.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</si>
  <si>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color theme="1"/>
        <rFont val="Times New Roman"/>
        <family val="1"/>
        <charset val="204"/>
      </rPr>
      <t>п</t>
    </r>
    <r>
      <rPr>
        <sz val="11"/>
        <color theme="1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</si>
  <si>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vertAlign val="subscript"/>
        <sz val="11"/>
        <color theme="1"/>
        <rFont val="Times New Roman"/>
        <family val="1"/>
        <charset val="204"/>
      </rPr>
      <t>тпр</t>
    </r>
    <r>
      <rPr>
        <sz val="11"/>
        <color theme="1"/>
        <rFont val="Times New Roman"/>
        <family val="1"/>
        <charset val="204"/>
      </rPr>
      <t>)</t>
    </r>
  </si>
  <si>
    <t>План года 2016 - утверждено</t>
  </si>
  <si>
    <t>План года 2017- утверждено</t>
  </si>
  <si>
    <t>План года 2018- проект</t>
  </si>
  <si>
    <t>План года 2019-проект</t>
  </si>
  <si>
    <t>План года 2020-проект</t>
  </si>
  <si>
    <t>Приобретение нового оборудования - дизельного генератора на шасси мощностью 220 кВт</t>
  </si>
  <si>
    <t>2.2.2.</t>
  </si>
  <si>
    <t>План финансирования текущего года 2017</t>
  </si>
  <si>
    <t>1 ед.</t>
  </si>
  <si>
    <t>2,2 км</t>
  </si>
  <si>
    <t>0 ТП</t>
  </si>
  <si>
    <t>5 ТП</t>
  </si>
  <si>
    <t>10МВА</t>
  </si>
  <si>
    <t>План 2017 года</t>
  </si>
  <si>
    <t>план 2018 года</t>
  </si>
  <si>
    <t>план 2019 года</t>
  </si>
  <si>
    <t>план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</si>
</sst>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55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0" xfId="0" applyFont="1" applyFill="1"/>
    <xf numFmtId="0" fontId="0" fillId="3" borderId="0" xfId="0" applyFill="1"/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0" xfId="0" applyFont="1" applyFill="1"/>
    <xf numFmtId="0" fontId="11" fillId="4" borderId="0" xfId="0" applyFont="1" applyFill="1"/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0" fillId="5" borderId="0" xfId="0" applyFont="1" applyFill="1"/>
    <xf numFmtId="0" fontId="11" fillId="5" borderId="0" xfId="0" applyFont="1" applyFill="1"/>
    <xf numFmtId="0" fontId="15" fillId="3" borderId="1" xfId="0" applyFont="1" applyFill="1" applyBorder="1"/>
    <xf numFmtId="0" fontId="15" fillId="0" borderId="1" xfId="0" applyFont="1" applyBorder="1"/>
    <xf numFmtId="0" fontId="15" fillId="0" borderId="0" xfId="0" applyFont="1"/>
    <xf numFmtId="0" fontId="1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2" fillId="0" borderId="0" xfId="0" applyFont="1"/>
    <xf numFmtId="0" fontId="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1" fillId="0" borderId="0" xfId="0" applyFont="1"/>
    <xf numFmtId="0" fontId="5" fillId="0" borderId="0" xfId="0" applyFont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justify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21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/>
    <xf numFmtId="0" fontId="2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7" fillId="0" borderId="0" xfId="0" applyFont="1" applyBorder="1"/>
    <xf numFmtId="164" fontId="7" fillId="0" borderId="0" xfId="0" applyNumberFormat="1" applyFont="1" applyBorder="1"/>
    <xf numFmtId="0" fontId="22" fillId="0" borderId="1" xfId="0" applyFont="1" applyBorder="1"/>
    <xf numFmtId="164" fontId="22" fillId="0" borderId="1" xfId="0" applyNumberFormat="1" applyFont="1" applyBorder="1"/>
    <xf numFmtId="0" fontId="19" fillId="0" borderId="0" xfId="0" applyFont="1" applyAlignment="1">
      <alignment horizontal="left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64" fontId="16" fillId="0" borderId="1" xfId="0" applyNumberFormat="1" applyFont="1" applyBorder="1" applyAlignment="1">
      <alignment horizontal="center" vertical="center" wrapText="1"/>
    </xf>
    <xf numFmtId="164" fontId="16" fillId="5" borderId="1" xfId="0" applyNumberFormat="1" applyFont="1" applyFill="1" applyBorder="1" applyAlignment="1">
      <alignment horizontal="center"/>
    </xf>
    <xf numFmtId="164" fontId="16" fillId="5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/>
    </xf>
    <xf numFmtId="164" fontId="15" fillId="3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Инвест программа на 2012 -2015  по таблицам Минэнерго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B2E868D462985517D4C2EB5A1FF120369BD6241D4FB4A4BE7A955A702DC276F367872072277113ACxDx3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B2E868D462985517D4C2EB5A1FF120369BD6241D4FB4A4BE7A955A702DC276F367872072277113ACxDx3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B2E868D462985517D4C2EB5A1FF120369BD6241D4FB4A4BE7A955A702DC276F367872072277113ACxDx3I" TargetMode="External"/><Relationship Id="rId1" Type="http://schemas.openxmlformats.org/officeDocument/2006/relationships/hyperlink" Target="consultantplus://offline/ref=B2E868D462985517D4C2EB5A1FF120369BD6241D4AB4A4BE7A955A702DxCx2I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topLeftCell="A4" zoomScaleNormal="100" zoomScaleSheetLayoutView="100" workbookViewId="0">
      <selection activeCell="M16" sqref="M16"/>
    </sheetView>
  </sheetViews>
  <sheetFormatPr defaultRowHeight="15" x14ac:dyDescent="0.25"/>
  <cols>
    <col min="1" max="1" width="9.85546875" style="51" customWidth="1"/>
    <col min="2" max="2" width="35.5703125" style="51" customWidth="1"/>
    <col min="3" max="8" width="10.28515625" style="3" customWidth="1"/>
  </cols>
  <sheetData>
    <row r="1" spans="1:8" x14ac:dyDescent="0.25">
      <c r="H1" s="47" t="s">
        <v>31</v>
      </c>
    </row>
    <row r="2" spans="1:8" x14ac:dyDescent="0.25">
      <c r="H2" s="47" t="s">
        <v>32</v>
      </c>
    </row>
    <row r="3" spans="1:8" x14ac:dyDescent="0.25">
      <c r="H3" s="47" t="s">
        <v>33</v>
      </c>
    </row>
    <row r="4" spans="1:8" x14ac:dyDescent="0.25">
      <c r="H4" s="92" t="s">
        <v>50</v>
      </c>
    </row>
    <row r="5" spans="1:8" x14ac:dyDescent="0.25">
      <c r="B5" s="48" t="s">
        <v>34</v>
      </c>
    </row>
    <row r="6" spans="1:8" x14ac:dyDescent="0.25">
      <c r="B6" s="116" t="s">
        <v>35</v>
      </c>
      <c r="C6" s="116"/>
      <c r="D6" s="116"/>
      <c r="E6" s="116"/>
      <c r="F6" s="116"/>
      <c r="G6" s="116"/>
      <c r="H6" s="116"/>
    </row>
    <row r="7" spans="1:8" x14ac:dyDescent="0.25">
      <c r="B7" s="49" t="s">
        <v>135</v>
      </c>
      <c r="C7" s="49"/>
      <c r="D7" s="49"/>
      <c r="E7" s="49"/>
      <c r="F7" s="49"/>
      <c r="G7" s="49"/>
      <c r="H7" s="49"/>
    </row>
    <row r="9" spans="1:8" ht="54.75" customHeight="1" x14ac:dyDescent="0.25">
      <c r="A9" s="52" t="s">
        <v>0</v>
      </c>
      <c r="B9" s="52" t="s">
        <v>1</v>
      </c>
      <c r="C9" s="94" t="s">
        <v>149</v>
      </c>
      <c r="D9" s="94" t="s">
        <v>150</v>
      </c>
      <c r="E9" s="94" t="s">
        <v>151</v>
      </c>
      <c r="F9" s="94" t="s">
        <v>152</v>
      </c>
      <c r="G9" s="94" t="s">
        <v>153</v>
      </c>
      <c r="H9" s="50" t="s">
        <v>2</v>
      </c>
    </row>
    <row r="10" spans="1:8" x14ac:dyDescent="0.25">
      <c r="A10" s="68">
        <v>1</v>
      </c>
      <c r="B10" s="53" t="s">
        <v>3</v>
      </c>
      <c r="C10" s="69">
        <f>C11+C18+C22+C23+C25+C26</f>
        <v>14.11022</v>
      </c>
      <c r="D10" s="69">
        <f>D11+D18+D22+D23+D25+D26</f>
        <v>23.923870000000001</v>
      </c>
      <c r="E10" s="69">
        <f>E11+E18+E22+E23+E25+E26</f>
        <v>42.519769999999994</v>
      </c>
      <c r="F10" s="69">
        <f>F11+F18+F22+F23+F25+F26</f>
        <v>9.734</v>
      </c>
      <c r="G10" s="69">
        <f>G11+G18+G22+G23+G25+G26</f>
        <v>9.734</v>
      </c>
      <c r="H10" s="69">
        <f>SUM(C10:G10)</f>
        <v>100.02185999999998</v>
      </c>
    </row>
    <row r="11" spans="1:8" x14ac:dyDescent="0.25">
      <c r="A11" s="66" t="s">
        <v>36</v>
      </c>
      <c r="B11" s="53" t="s">
        <v>4</v>
      </c>
      <c r="C11" s="70">
        <f>C12+C13+C14+C17</f>
        <v>6.1861100000000002</v>
      </c>
      <c r="D11" s="70">
        <f>D12+D13+D14+D17</f>
        <v>14.450790000000001</v>
      </c>
      <c r="E11" s="70">
        <f>E12+E13+E14+E17</f>
        <v>33.785769999999999</v>
      </c>
      <c r="F11" s="70">
        <f>F12+F13+F14+F17</f>
        <v>1</v>
      </c>
      <c r="G11" s="70">
        <f>G12+G13+G14+G17</f>
        <v>1</v>
      </c>
      <c r="H11" s="69">
        <f t="shared" ref="H11:H34" si="0">SUM(C11:G11)</f>
        <v>56.422669999999997</v>
      </c>
    </row>
    <row r="12" spans="1:8" ht="25.5" x14ac:dyDescent="0.25">
      <c r="A12" s="66" t="s">
        <v>37</v>
      </c>
      <c r="B12" s="53" t="s">
        <v>5</v>
      </c>
      <c r="C12" s="71">
        <v>2.8952100000000001</v>
      </c>
      <c r="D12" s="71">
        <v>8.2832600000000003</v>
      </c>
      <c r="E12" s="71">
        <v>32.785769999999999</v>
      </c>
      <c r="F12" s="71">
        <v>0</v>
      </c>
      <c r="G12" s="71">
        <v>0</v>
      </c>
      <c r="H12" s="69">
        <f t="shared" si="0"/>
        <v>43.964240000000004</v>
      </c>
    </row>
    <row r="13" spans="1:8" x14ac:dyDescent="0.25">
      <c r="A13" s="66" t="s">
        <v>38</v>
      </c>
      <c r="B13" s="53" t="s">
        <v>6</v>
      </c>
      <c r="C13" s="71"/>
      <c r="D13" s="71"/>
      <c r="E13" s="71"/>
      <c r="F13" s="71"/>
      <c r="G13" s="71"/>
      <c r="H13" s="69">
        <f t="shared" si="0"/>
        <v>0</v>
      </c>
    </row>
    <row r="14" spans="1:8" ht="25.5" x14ac:dyDescent="0.25">
      <c r="A14" s="66" t="s">
        <v>39</v>
      </c>
      <c r="B14" s="53" t="s">
        <v>7</v>
      </c>
      <c r="C14" s="71">
        <f>SUM(C15:C16)</f>
        <v>3.2909000000000002</v>
      </c>
      <c r="D14" s="71">
        <f>SUM(D15:D16)</f>
        <v>6.1675300000000002</v>
      </c>
      <c r="E14" s="71">
        <f>SUM(E15:E16)</f>
        <v>1</v>
      </c>
      <c r="F14" s="71">
        <f>SUM(F15:F16)</f>
        <v>1</v>
      </c>
      <c r="G14" s="71">
        <f>SUM(G15:G16)</f>
        <v>1</v>
      </c>
      <c r="H14" s="69">
        <f t="shared" si="0"/>
        <v>12.45843</v>
      </c>
    </row>
    <row r="15" spans="1:8" ht="25.5" customHeight="1" x14ac:dyDescent="0.25">
      <c r="A15" s="66" t="s">
        <v>82</v>
      </c>
      <c r="B15" s="53" t="s">
        <v>8</v>
      </c>
      <c r="C15" s="71"/>
      <c r="D15" s="71"/>
      <c r="E15" s="71"/>
      <c r="F15" s="71"/>
      <c r="G15" s="71"/>
      <c r="H15" s="69">
        <f t="shared" si="0"/>
        <v>0</v>
      </c>
    </row>
    <row r="16" spans="1:8" ht="25.5" customHeight="1" x14ac:dyDescent="0.25">
      <c r="A16" s="66" t="s">
        <v>84</v>
      </c>
      <c r="B16" s="53" t="s">
        <v>9</v>
      </c>
      <c r="C16" s="71">
        <v>3.2909000000000002</v>
      </c>
      <c r="D16" s="71">
        <v>6.1675300000000002</v>
      </c>
      <c r="E16" s="71">
        <v>1</v>
      </c>
      <c r="F16" s="71">
        <v>1</v>
      </c>
      <c r="G16" s="71">
        <v>1</v>
      </c>
      <c r="H16" s="69">
        <f t="shared" si="0"/>
        <v>12.45843</v>
      </c>
    </row>
    <row r="17" spans="1:8" x14ac:dyDescent="0.25">
      <c r="A17" s="66" t="s">
        <v>40</v>
      </c>
      <c r="B17" s="53" t="s">
        <v>10</v>
      </c>
      <c r="C17" s="71"/>
      <c r="D17" s="71"/>
      <c r="E17" s="71"/>
      <c r="F17" s="71"/>
      <c r="G17" s="71"/>
      <c r="H17" s="69">
        <f t="shared" si="0"/>
        <v>0</v>
      </c>
    </row>
    <row r="18" spans="1:8" x14ac:dyDescent="0.25">
      <c r="A18" s="66" t="s">
        <v>41</v>
      </c>
      <c r="B18" s="53" t="s">
        <v>11</v>
      </c>
      <c r="C18" s="71">
        <f>SUM(C19:C21)</f>
        <v>6.2741100000000003</v>
      </c>
      <c r="D18" s="71">
        <f>SUM(D19:D21)</f>
        <v>6.7650800000000002</v>
      </c>
      <c r="E18" s="71">
        <f>SUM(E19:E21)</f>
        <v>8.0440000000000005</v>
      </c>
      <c r="F18" s="71">
        <f>SUM(F19:F21)</f>
        <v>8.0440000000000005</v>
      </c>
      <c r="G18" s="71">
        <f>SUM(G19:G21)</f>
        <v>8.0440000000000005</v>
      </c>
      <c r="H18" s="69">
        <f t="shared" si="0"/>
        <v>37.171190000000003</v>
      </c>
    </row>
    <row r="19" spans="1:8" x14ac:dyDescent="0.25">
      <c r="A19" s="66" t="s">
        <v>42</v>
      </c>
      <c r="B19" s="53" t="s">
        <v>12</v>
      </c>
      <c r="C19" s="71">
        <f>2.6417+2.72581+0.9066</f>
        <v>6.2741100000000003</v>
      </c>
      <c r="D19" s="71">
        <v>6.7650800000000002</v>
      </c>
      <c r="E19" s="71">
        <v>8.0440000000000005</v>
      </c>
      <c r="F19" s="71">
        <v>8.0440000000000005</v>
      </c>
      <c r="G19" s="71">
        <v>8.0440000000000005</v>
      </c>
      <c r="H19" s="69">
        <f t="shared" si="0"/>
        <v>37.171190000000003</v>
      </c>
    </row>
    <row r="20" spans="1:8" x14ac:dyDescent="0.25">
      <c r="A20" s="66" t="s">
        <v>43</v>
      </c>
      <c r="B20" s="53" t="s">
        <v>13</v>
      </c>
      <c r="C20" s="71"/>
      <c r="D20" s="71"/>
      <c r="E20" s="71"/>
      <c r="F20" s="71"/>
      <c r="G20" s="71"/>
      <c r="H20" s="69">
        <f t="shared" si="0"/>
        <v>0</v>
      </c>
    </row>
    <row r="21" spans="1:8" ht="25.5" x14ac:dyDescent="0.25">
      <c r="A21" s="66" t="s">
        <v>44</v>
      </c>
      <c r="B21" s="53" t="s">
        <v>14</v>
      </c>
      <c r="C21" s="70"/>
      <c r="D21" s="70"/>
      <c r="E21" s="70"/>
      <c r="F21" s="70"/>
      <c r="G21" s="70"/>
      <c r="H21" s="69">
        <f t="shared" si="0"/>
        <v>0</v>
      </c>
    </row>
    <row r="22" spans="1:8" x14ac:dyDescent="0.25">
      <c r="A22" s="66" t="s">
        <v>45</v>
      </c>
      <c r="B22" s="53" t="s">
        <v>15</v>
      </c>
      <c r="C22" s="70">
        <v>1.65</v>
      </c>
      <c r="D22" s="70">
        <v>2.7080000000000002</v>
      </c>
      <c r="E22" s="70">
        <v>0.69</v>
      </c>
      <c r="F22" s="70">
        <v>0.69</v>
      </c>
      <c r="G22" s="70">
        <v>0.69</v>
      </c>
      <c r="H22" s="69">
        <f t="shared" si="0"/>
        <v>6.427999999999999</v>
      </c>
    </row>
    <row r="23" spans="1:8" x14ac:dyDescent="0.25">
      <c r="A23" s="66" t="s">
        <v>46</v>
      </c>
      <c r="B23" s="53" t="s">
        <v>16</v>
      </c>
      <c r="C23" s="71"/>
      <c r="D23" s="71"/>
      <c r="E23" s="71"/>
      <c r="F23" s="71"/>
      <c r="G23" s="71"/>
      <c r="H23" s="69">
        <f t="shared" si="0"/>
        <v>0</v>
      </c>
    </row>
    <row r="24" spans="1:8" x14ac:dyDescent="0.25">
      <c r="A24" s="66" t="s">
        <v>111</v>
      </c>
      <c r="B24" s="53" t="s">
        <v>17</v>
      </c>
      <c r="C24" s="70"/>
      <c r="D24" s="70"/>
      <c r="E24" s="70"/>
      <c r="F24" s="70"/>
      <c r="G24" s="70"/>
      <c r="H24" s="69">
        <f t="shared" si="0"/>
        <v>0</v>
      </c>
    </row>
    <row r="25" spans="1:8" ht="25.5" x14ac:dyDescent="0.25">
      <c r="A25" s="66" t="s">
        <v>47</v>
      </c>
      <c r="B25" s="53" t="s">
        <v>18</v>
      </c>
      <c r="C25" s="70"/>
      <c r="D25" s="70"/>
      <c r="E25" s="70"/>
      <c r="F25" s="70"/>
      <c r="G25" s="70"/>
      <c r="H25" s="69">
        <f t="shared" si="0"/>
        <v>0</v>
      </c>
    </row>
    <row r="26" spans="1:8" x14ac:dyDescent="0.25">
      <c r="A26" s="66" t="s">
        <v>89</v>
      </c>
      <c r="B26" s="53" t="s">
        <v>19</v>
      </c>
      <c r="C26" s="70">
        <f>SUM(C27:C33)</f>
        <v>0</v>
      </c>
      <c r="D26" s="70">
        <f>SUM(D27:D33)</f>
        <v>0</v>
      </c>
      <c r="E26" s="70">
        <f>SUM(E27:E33)</f>
        <v>0</v>
      </c>
      <c r="F26" s="70">
        <f>SUM(F27:F33)</f>
        <v>0</v>
      </c>
      <c r="G26" s="70">
        <f>SUM(G27:G33)</f>
        <v>0</v>
      </c>
      <c r="H26" s="69">
        <f t="shared" si="0"/>
        <v>0</v>
      </c>
    </row>
    <row r="27" spans="1:8" x14ac:dyDescent="0.25">
      <c r="A27" s="66" t="s">
        <v>91</v>
      </c>
      <c r="B27" s="53" t="s">
        <v>20</v>
      </c>
      <c r="C27" s="70"/>
      <c r="D27" s="70"/>
      <c r="E27" s="70"/>
      <c r="F27" s="70"/>
      <c r="G27" s="70"/>
      <c r="H27" s="69">
        <f t="shared" si="0"/>
        <v>0</v>
      </c>
    </row>
    <row r="28" spans="1:8" x14ac:dyDescent="0.25">
      <c r="A28" s="66" t="s">
        <v>92</v>
      </c>
      <c r="B28" s="53" t="s">
        <v>21</v>
      </c>
      <c r="C28" s="70"/>
      <c r="D28" s="70"/>
      <c r="E28" s="70"/>
      <c r="F28" s="70"/>
      <c r="G28" s="70"/>
      <c r="H28" s="69">
        <f t="shared" si="0"/>
        <v>0</v>
      </c>
    </row>
    <row r="29" spans="1:8" x14ac:dyDescent="0.25">
      <c r="A29" s="72" t="s">
        <v>112</v>
      </c>
      <c r="B29" s="53" t="s">
        <v>22</v>
      </c>
      <c r="C29" s="70"/>
      <c r="D29" s="70"/>
      <c r="E29" s="70"/>
      <c r="F29" s="70"/>
      <c r="G29" s="70"/>
      <c r="H29" s="69">
        <f t="shared" si="0"/>
        <v>0</v>
      </c>
    </row>
    <row r="30" spans="1:8" x14ac:dyDescent="0.25">
      <c r="A30" s="72" t="s">
        <v>113</v>
      </c>
      <c r="B30" s="53" t="s">
        <v>23</v>
      </c>
      <c r="C30" s="70"/>
      <c r="D30" s="70"/>
      <c r="E30" s="70"/>
      <c r="F30" s="70"/>
      <c r="G30" s="70"/>
      <c r="H30" s="69">
        <f t="shared" si="0"/>
        <v>0</v>
      </c>
    </row>
    <row r="31" spans="1:8" x14ac:dyDescent="0.25">
      <c r="A31" s="66" t="s">
        <v>114</v>
      </c>
      <c r="B31" s="53" t="s">
        <v>24</v>
      </c>
      <c r="C31" s="70"/>
      <c r="D31" s="70"/>
      <c r="E31" s="70"/>
      <c r="F31" s="70"/>
      <c r="G31" s="70"/>
      <c r="H31" s="69">
        <f t="shared" si="0"/>
        <v>0</v>
      </c>
    </row>
    <row r="32" spans="1:8" x14ac:dyDescent="0.25">
      <c r="A32" s="66" t="s">
        <v>115</v>
      </c>
      <c r="B32" s="53" t="s">
        <v>25</v>
      </c>
      <c r="C32" s="70"/>
      <c r="D32" s="70"/>
      <c r="E32" s="70"/>
      <c r="F32" s="70"/>
      <c r="G32" s="70"/>
      <c r="H32" s="69">
        <f t="shared" si="0"/>
        <v>0</v>
      </c>
    </row>
    <row r="33" spans="1:8" x14ac:dyDescent="0.25">
      <c r="A33" s="66" t="s">
        <v>116</v>
      </c>
      <c r="B33" s="53" t="s">
        <v>26</v>
      </c>
      <c r="C33" s="70"/>
      <c r="D33" s="70"/>
      <c r="E33" s="70"/>
      <c r="F33" s="70"/>
      <c r="G33" s="70"/>
      <c r="H33" s="69">
        <f t="shared" si="0"/>
        <v>0</v>
      </c>
    </row>
    <row r="34" spans="1:8" x14ac:dyDescent="0.25">
      <c r="A34" s="54"/>
      <c r="B34" s="74" t="s">
        <v>27</v>
      </c>
      <c r="C34" s="73">
        <f>C10+C26</f>
        <v>14.11022</v>
      </c>
      <c r="D34" s="73">
        <f>D10+D26</f>
        <v>23.923870000000001</v>
      </c>
      <c r="E34" s="73">
        <f>E10+E26</f>
        <v>42.519769999999994</v>
      </c>
      <c r="F34" s="73">
        <f>F10+F26</f>
        <v>9.734</v>
      </c>
      <c r="G34" s="73">
        <f>G10+G26</f>
        <v>9.734</v>
      </c>
      <c r="H34" s="73">
        <f t="shared" si="0"/>
        <v>100.02185999999998</v>
      </c>
    </row>
    <row r="35" spans="1:8" x14ac:dyDescent="0.25">
      <c r="A35" s="54"/>
      <c r="B35" s="53" t="s">
        <v>28</v>
      </c>
      <c r="C35" s="8"/>
      <c r="D35" s="8"/>
      <c r="E35" s="8"/>
      <c r="F35" s="8"/>
      <c r="G35" s="8"/>
      <c r="H35" s="8"/>
    </row>
    <row r="36" spans="1:8" x14ac:dyDescent="0.25">
      <c r="A36" s="54"/>
      <c r="B36" s="55" t="s">
        <v>29</v>
      </c>
      <c r="C36" s="8"/>
      <c r="D36" s="8"/>
      <c r="E36" s="8"/>
      <c r="F36" s="8"/>
      <c r="G36" s="8"/>
      <c r="H36" s="8"/>
    </row>
    <row r="37" spans="1:8" x14ac:dyDescent="0.25">
      <c r="A37" s="54"/>
      <c r="B37" s="55" t="s">
        <v>30</v>
      </c>
      <c r="C37" s="8"/>
      <c r="D37" s="8"/>
      <c r="E37" s="8"/>
      <c r="F37" s="8"/>
      <c r="G37" s="8"/>
      <c r="H37" s="8"/>
    </row>
  </sheetData>
  <mergeCells count="1">
    <mergeCell ref="B6:H6"/>
  </mergeCells>
  <hyperlinks>
    <hyperlink ref="H4" r:id="rId1" display="consultantplus://offline/ref=B2E868D462985517D4C2EB5A1FF120369BD6241D4FB4A4BE7A955A702DC276F367872072277113ACxDx3I"/>
  </hyperlinks>
  <pageMargins left="0.19685039370078741" right="0.19685039370078741" top="0.19685039370078741" bottom="0.35433070866141736" header="0" footer="0.19685039370078741"/>
  <pageSetup paperSize="9" scale="9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5"/>
  <sheetViews>
    <sheetView view="pageBreakPreview" topLeftCell="N7" zoomScaleNormal="100" zoomScaleSheetLayoutView="100" workbookViewId="0">
      <selection activeCell="Y11" sqref="Y11:AC11"/>
    </sheetView>
  </sheetViews>
  <sheetFormatPr defaultRowHeight="15" outlineLevelRow="1" x14ac:dyDescent="0.25"/>
  <cols>
    <col min="1" max="1" width="5.7109375" style="3" customWidth="1"/>
    <col min="2" max="2" width="22.28515625" style="3" customWidth="1"/>
    <col min="3" max="14" width="7.5703125" style="3" customWidth="1"/>
    <col min="15" max="15" width="8.5703125" style="3" customWidth="1"/>
    <col min="16" max="20" width="7" style="3" customWidth="1"/>
    <col min="21" max="24" width="6.85546875" style="3" customWidth="1"/>
    <col min="25" max="33" width="7.5703125" style="3" customWidth="1"/>
    <col min="34" max="34" width="6.5703125" customWidth="1"/>
    <col min="35" max="35" width="34" customWidth="1"/>
  </cols>
  <sheetData>
    <row r="2" spans="1:35" x14ac:dyDescent="0.25">
      <c r="AE2" s="47"/>
      <c r="AF2" s="47"/>
      <c r="AG2" s="47" t="s">
        <v>117</v>
      </c>
    </row>
    <row r="3" spans="1:35" x14ac:dyDescent="0.25">
      <c r="AE3" s="47"/>
      <c r="AF3" s="47"/>
      <c r="AG3" s="47" t="s">
        <v>32</v>
      </c>
    </row>
    <row r="4" spans="1:35" x14ac:dyDescent="0.25">
      <c r="AE4" s="47"/>
      <c r="AF4" s="47"/>
      <c r="AG4" s="47" t="s">
        <v>33</v>
      </c>
    </row>
    <row r="5" spans="1:35" s="56" customFormat="1" ht="16.5" customHeight="1" x14ac:dyDescent="0.25">
      <c r="A5" s="77"/>
      <c r="B5" s="77"/>
      <c r="C5" s="77"/>
      <c r="D5" s="77"/>
      <c r="E5" s="77"/>
      <c r="F5" s="77"/>
      <c r="G5" s="77"/>
      <c r="H5" s="77" t="s">
        <v>118</v>
      </c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E5" s="92"/>
      <c r="AF5" s="92"/>
      <c r="AG5" s="92" t="s">
        <v>50</v>
      </c>
    </row>
    <row r="6" spans="1:35" ht="15.75" x14ac:dyDescent="0.25">
      <c r="I6" s="76" t="s">
        <v>135</v>
      </c>
    </row>
    <row r="10" spans="1:35" s="57" customFormat="1" ht="27.75" customHeight="1" x14ac:dyDescent="0.2">
      <c r="A10" s="129" t="s">
        <v>119</v>
      </c>
      <c r="B10" s="129" t="s">
        <v>120</v>
      </c>
      <c r="C10" s="130" t="s">
        <v>66</v>
      </c>
      <c r="D10" s="131"/>
      <c r="E10" s="131"/>
      <c r="F10" s="131"/>
      <c r="G10" s="131"/>
      <c r="H10" s="131"/>
      <c r="I10" s="130" t="s">
        <v>121</v>
      </c>
      <c r="J10" s="131"/>
      <c r="K10" s="131"/>
      <c r="L10" s="131"/>
      <c r="M10" s="131"/>
      <c r="N10" s="131"/>
      <c r="O10" s="134" t="s">
        <v>134</v>
      </c>
      <c r="P10" s="119" t="s">
        <v>133</v>
      </c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1"/>
    </row>
    <row r="11" spans="1:35" s="57" customFormat="1" ht="27" customHeight="1" x14ac:dyDescent="0.2">
      <c r="A11" s="129"/>
      <c r="B11" s="129"/>
      <c r="C11" s="132"/>
      <c r="D11" s="133"/>
      <c r="E11" s="133"/>
      <c r="F11" s="133"/>
      <c r="G11" s="133"/>
      <c r="H11" s="133"/>
      <c r="I11" s="132"/>
      <c r="J11" s="133"/>
      <c r="K11" s="133"/>
      <c r="L11" s="133"/>
      <c r="M11" s="133"/>
      <c r="N11" s="133"/>
      <c r="O11" s="135"/>
      <c r="P11" s="119" t="s">
        <v>162</v>
      </c>
      <c r="Q11" s="120"/>
      <c r="R11" s="120"/>
      <c r="S11" s="120"/>
      <c r="T11" s="121"/>
      <c r="U11" s="125" t="s">
        <v>163</v>
      </c>
      <c r="V11" s="125" t="s">
        <v>164</v>
      </c>
      <c r="W11" s="125" t="s">
        <v>165</v>
      </c>
      <c r="X11" s="125" t="s">
        <v>101</v>
      </c>
      <c r="Y11" s="119" t="s">
        <v>162</v>
      </c>
      <c r="Z11" s="120"/>
      <c r="AA11" s="120"/>
      <c r="AB11" s="120"/>
      <c r="AC11" s="121"/>
      <c r="AD11" s="125" t="s">
        <v>163</v>
      </c>
      <c r="AE11" s="125" t="s">
        <v>164</v>
      </c>
      <c r="AF11" s="125" t="s">
        <v>165</v>
      </c>
      <c r="AG11" s="125" t="s">
        <v>101</v>
      </c>
    </row>
    <row r="12" spans="1:35" s="57" customFormat="1" ht="50.25" customHeight="1" x14ac:dyDescent="0.2">
      <c r="A12" s="129"/>
      <c r="B12" s="129"/>
      <c r="C12" s="117" t="s">
        <v>122</v>
      </c>
      <c r="D12" s="118"/>
      <c r="E12" s="118"/>
      <c r="F12" s="118"/>
      <c r="G12" s="118"/>
      <c r="H12" s="118"/>
      <c r="I12" s="117" t="s">
        <v>122</v>
      </c>
      <c r="J12" s="118"/>
      <c r="K12" s="118"/>
      <c r="L12" s="118"/>
      <c r="M12" s="118"/>
      <c r="N12" s="118"/>
      <c r="O12" s="136"/>
      <c r="P12" s="95" t="s">
        <v>129</v>
      </c>
      <c r="Q12" s="95" t="s">
        <v>130</v>
      </c>
      <c r="R12" s="95" t="s">
        <v>131</v>
      </c>
      <c r="S12" s="95" t="s">
        <v>132</v>
      </c>
      <c r="T12" s="95" t="s">
        <v>101</v>
      </c>
      <c r="U12" s="126"/>
      <c r="V12" s="126"/>
      <c r="W12" s="126"/>
      <c r="X12" s="126"/>
      <c r="Y12" s="95" t="s">
        <v>129</v>
      </c>
      <c r="Z12" s="95" t="s">
        <v>130</v>
      </c>
      <c r="AA12" s="95" t="s">
        <v>131</v>
      </c>
      <c r="AB12" s="95" t="s">
        <v>132</v>
      </c>
      <c r="AC12" s="95" t="s">
        <v>101</v>
      </c>
      <c r="AD12" s="126"/>
      <c r="AE12" s="126"/>
      <c r="AF12" s="126"/>
      <c r="AG12" s="126"/>
    </row>
    <row r="13" spans="1:35" s="97" customFormat="1" ht="19.5" customHeight="1" x14ac:dyDescent="0.25">
      <c r="A13" s="129"/>
      <c r="B13" s="129"/>
      <c r="C13" s="58">
        <v>2016</v>
      </c>
      <c r="D13" s="58">
        <v>2017</v>
      </c>
      <c r="E13" s="58">
        <v>2018</v>
      </c>
      <c r="F13" s="58">
        <v>2019</v>
      </c>
      <c r="G13" s="88">
        <v>2020</v>
      </c>
      <c r="H13" s="58" t="s">
        <v>101</v>
      </c>
      <c r="I13" s="58">
        <v>2016</v>
      </c>
      <c r="J13" s="88">
        <v>2017</v>
      </c>
      <c r="K13" s="58">
        <v>2018</v>
      </c>
      <c r="L13" s="58">
        <v>2019</v>
      </c>
      <c r="M13" s="88">
        <v>2020</v>
      </c>
      <c r="N13" s="58" t="s">
        <v>101</v>
      </c>
      <c r="O13" s="95" t="s">
        <v>65</v>
      </c>
      <c r="P13" s="119" t="s">
        <v>122</v>
      </c>
      <c r="Q13" s="120"/>
      <c r="R13" s="120"/>
      <c r="S13" s="120"/>
      <c r="T13" s="120"/>
      <c r="U13" s="120"/>
      <c r="V13" s="120"/>
      <c r="W13" s="120"/>
      <c r="X13" s="121"/>
      <c r="Y13" s="119" t="s">
        <v>65</v>
      </c>
      <c r="Z13" s="120"/>
      <c r="AA13" s="120"/>
      <c r="AB13" s="120"/>
      <c r="AC13" s="120"/>
      <c r="AD13" s="120"/>
      <c r="AE13" s="120"/>
      <c r="AF13" s="120"/>
      <c r="AG13" s="121"/>
    </row>
    <row r="14" spans="1:35" s="96" customFormat="1" ht="19.5" customHeight="1" x14ac:dyDescent="0.25">
      <c r="A14" s="95">
        <v>1</v>
      </c>
      <c r="B14" s="95">
        <v>2</v>
      </c>
      <c r="C14" s="95">
        <v>3</v>
      </c>
      <c r="D14" s="95">
        <v>4</v>
      </c>
      <c r="E14" s="95">
        <v>5</v>
      </c>
      <c r="F14" s="95">
        <v>6</v>
      </c>
      <c r="G14" s="95">
        <v>7</v>
      </c>
      <c r="H14" s="95">
        <v>8</v>
      </c>
      <c r="I14" s="95">
        <v>9</v>
      </c>
      <c r="J14" s="95">
        <v>10</v>
      </c>
      <c r="K14" s="95">
        <v>11</v>
      </c>
      <c r="L14" s="95">
        <v>12</v>
      </c>
      <c r="M14" s="95">
        <v>13</v>
      </c>
      <c r="N14" s="95">
        <v>14</v>
      </c>
      <c r="O14" s="95">
        <v>15</v>
      </c>
      <c r="P14" s="95">
        <v>16</v>
      </c>
      <c r="Q14" s="95">
        <v>17</v>
      </c>
      <c r="R14" s="95">
        <v>18</v>
      </c>
      <c r="S14" s="95">
        <v>19</v>
      </c>
      <c r="T14" s="95">
        <v>20</v>
      </c>
      <c r="U14" s="95">
        <v>22</v>
      </c>
      <c r="V14" s="95">
        <v>23</v>
      </c>
      <c r="W14" s="95">
        <v>24</v>
      </c>
      <c r="X14" s="95">
        <v>25</v>
      </c>
      <c r="Y14" s="95">
        <v>26</v>
      </c>
      <c r="Z14" s="95">
        <v>27</v>
      </c>
      <c r="AA14" s="95">
        <v>28</v>
      </c>
      <c r="AB14" s="95">
        <v>29</v>
      </c>
      <c r="AC14" s="95">
        <v>30</v>
      </c>
      <c r="AD14" s="95">
        <v>32</v>
      </c>
      <c r="AE14" s="95">
        <v>33</v>
      </c>
      <c r="AF14" s="95">
        <v>34</v>
      </c>
      <c r="AG14" s="95">
        <v>35</v>
      </c>
    </row>
    <row r="15" spans="1:35" s="57" customFormat="1" ht="49.5" customHeight="1" x14ac:dyDescent="0.2">
      <c r="A15" s="52">
        <v>1</v>
      </c>
      <c r="B15" s="60" t="s">
        <v>72</v>
      </c>
      <c r="C15" s="60"/>
      <c r="D15" s="60" t="s">
        <v>123</v>
      </c>
      <c r="E15" s="60"/>
      <c r="F15" s="60"/>
      <c r="G15" s="60"/>
      <c r="H15" s="60"/>
      <c r="I15" s="60"/>
      <c r="J15" s="60" t="s">
        <v>161</v>
      </c>
      <c r="K15" s="60"/>
      <c r="L15" s="60"/>
      <c r="M15" s="60"/>
      <c r="N15" s="61"/>
      <c r="O15" s="62">
        <v>8.2829999999999995</v>
      </c>
      <c r="P15" s="62"/>
      <c r="Q15" s="62"/>
      <c r="R15" s="62"/>
      <c r="S15" s="62" t="s">
        <v>102</v>
      </c>
      <c r="T15" s="62" t="s">
        <v>102</v>
      </c>
      <c r="U15" s="52"/>
      <c r="V15" s="52"/>
      <c r="W15" s="52"/>
      <c r="X15" s="62" t="s">
        <v>102</v>
      </c>
      <c r="Y15" s="98">
        <v>4.1479999999999997</v>
      </c>
      <c r="Z15" s="98">
        <v>1.411</v>
      </c>
      <c r="AA15" s="98">
        <v>1.379</v>
      </c>
      <c r="AB15" s="98">
        <v>1.345</v>
      </c>
      <c r="AC15" s="98">
        <f>SUM(Y15:AB15)</f>
        <v>8.2829999999999995</v>
      </c>
      <c r="AD15" s="98">
        <v>30.801770000000001</v>
      </c>
      <c r="AE15" s="98">
        <v>0</v>
      </c>
      <c r="AF15" s="98">
        <v>0</v>
      </c>
      <c r="AG15" s="98">
        <f t="shared" ref="AG15:AG22" si="0">SUM(AC15:AF15)</f>
        <v>39.084769999999999</v>
      </c>
      <c r="AH15" s="52">
        <v>1</v>
      </c>
      <c r="AI15" s="60" t="s">
        <v>72</v>
      </c>
    </row>
    <row r="16" spans="1:35" s="57" customFormat="1" ht="39.75" customHeight="1" x14ac:dyDescent="0.2">
      <c r="A16" s="62">
        <v>2</v>
      </c>
      <c r="B16" s="63" t="s">
        <v>79</v>
      </c>
      <c r="C16" s="64">
        <v>5</v>
      </c>
      <c r="D16" s="64">
        <v>5</v>
      </c>
      <c r="E16" s="64">
        <v>2.5</v>
      </c>
      <c r="F16" s="64">
        <v>2.5</v>
      </c>
      <c r="G16" s="64">
        <v>2.5</v>
      </c>
      <c r="H16" s="64">
        <f>SUM(C16:G16)</f>
        <v>17.5</v>
      </c>
      <c r="I16" s="64">
        <v>5</v>
      </c>
      <c r="J16" s="64">
        <v>5</v>
      </c>
      <c r="K16" s="64">
        <v>2.5</v>
      </c>
      <c r="L16" s="64">
        <v>2.5</v>
      </c>
      <c r="M16" s="64">
        <v>2.5</v>
      </c>
      <c r="N16" s="64">
        <f>SUM(I16:M16)</f>
        <v>17.5</v>
      </c>
      <c r="O16" s="62">
        <v>1.5720000000000001</v>
      </c>
      <c r="P16" s="62">
        <v>0.92500000000000004</v>
      </c>
      <c r="Q16" s="62">
        <v>2</v>
      </c>
      <c r="R16" s="62">
        <v>2</v>
      </c>
      <c r="S16" s="62">
        <v>7.4999999999999997E-2</v>
      </c>
      <c r="T16" s="64">
        <f>SUM(P16:S16)</f>
        <v>5</v>
      </c>
      <c r="U16" s="64">
        <v>2.5</v>
      </c>
      <c r="V16" s="64">
        <v>2.5</v>
      </c>
      <c r="W16" s="64">
        <v>2.5</v>
      </c>
      <c r="X16" s="64">
        <f>SUM(T16:W16)</f>
        <v>12.5</v>
      </c>
      <c r="Y16" s="98">
        <v>0.26</v>
      </c>
      <c r="Z16" s="98">
        <v>0.6</v>
      </c>
      <c r="AA16" s="98">
        <v>0.6</v>
      </c>
      <c r="AB16" s="98">
        <v>0.112</v>
      </c>
      <c r="AC16" s="98">
        <f t="shared" ref="AC16:AC22" si="1">SUM(Y16:AB16)</f>
        <v>1.5720000000000001</v>
      </c>
      <c r="AD16" s="98">
        <v>1.22455</v>
      </c>
      <c r="AE16" s="98">
        <v>1.22455</v>
      </c>
      <c r="AF16" s="98">
        <v>1.22455</v>
      </c>
      <c r="AG16" s="98">
        <f t="shared" si="0"/>
        <v>5.2456499999999995</v>
      </c>
      <c r="AH16" s="62">
        <v>2</v>
      </c>
      <c r="AI16" s="63" t="s">
        <v>79</v>
      </c>
    </row>
    <row r="17" spans="1:35" s="57" customFormat="1" ht="36" customHeight="1" x14ac:dyDescent="0.2">
      <c r="A17" s="62">
        <v>3</v>
      </c>
      <c r="B17" s="63" t="s">
        <v>124</v>
      </c>
      <c r="C17" s="65">
        <v>0.44</v>
      </c>
      <c r="D17" s="65">
        <v>0.44</v>
      </c>
      <c r="E17" s="65">
        <v>0.44</v>
      </c>
      <c r="F17" s="65">
        <v>0.44</v>
      </c>
      <c r="G17" s="65">
        <v>0.44</v>
      </c>
      <c r="H17" s="109">
        <f t="shared" ref="H17:H20" si="2">SUM(C17:G17)</f>
        <v>2.2000000000000002</v>
      </c>
      <c r="I17" s="65">
        <v>0.44</v>
      </c>
      <c r="J17" s="65">
        <v>0.44</v>
      </c>
      <c r="K17" s="65">
        <v>0.44</v>
      </c>
      <c r="L17" s="65">
        <v>0.44</v>
      </c>
      <c r="M17" s="65">
        <v>0.44</v>
      </c>
      <c r="N17" s="64">
        <f t="shared" ref="N17:N19" si="3">SUM(I17:M17)</f>
        <v>2.2000000000000002</v>
      </c>
      <c r="O17" s="62">
        <v>0.64600000000000002</v>
      </c>
      <c r="P17" s="62">
        <v>0</v>
      </c>
      <c r="Q17" s="62">
        <v>0</v>
      </c>
      <c r="R17" s="62">
        <v>0.44</v>
      </c>
      <c r="S17" s="62">
        <v>0</v>
      </c>
      <c r="T17" s="64">
        <f t="shared" ref="T17:T22" si="4">SUM(P17:S17)</f>
        <v>0.44</v>
      </c>
      <c r="U17" s="65">
        <v>0.44</v>
      </c>
      <c r="V17" s="65">
        <v>0.44</v>
      </c>
      <c r="W17" s="65">
        <v>0.44</v>
      </c>
      <c r="X17" s="64">
        <f>SUM(T17:W17)</f>
        <v>1.76</v>
      </c>
      <c r="Y17" s="98">
        <v>0</v>
      </c>
      <c r="Z17" s="98">
        <v>0</v>
      </c>
      <c r="AA17" s="98">
        <v>0.64600000000000002</v>
      </c>
      <c r="AB17" s="98">
        <v>0</v>
      </c>
      <c r="AC17" s="98">
        <f t="shared" si="1"/>
        <v>0.64600000000000002</v>
      </c>
      <c r="AD17" s="98">
        <v>0.65063899999999997</v>
      </c>
      <c r="AE17" s="98">
        <v>0.65063899999999997</v>
      </c>
      <c r="AF17" s="98">
        <v>0.65063899999999997</v>
      </c>
      <c r="AG17" s="98">
        <f t="shared" si="0"/>
        <v>2.5979169999999998</v>
      </c>
      <c r="AH17" s="62">
        <v>3</v>
      </c>
      <c r="AI17" s="63" t="s">
        <v>124</v>
      </c>
    </row>
    <row r="18" spans="1:35" s="57" customFormat="1" ht="39.75" customHeight="1" x14ac:dyDescent="0.2">
      <c r="A18" s="62">
        <v>4</v>
      </c>
      <c r="B18" s="63" t="s">
        <v>125</v>
      </c>
      <c r="C18" s="66">
        <v>1</v>
      </c>
      <c r="D18" s="66">
        <v>1</v>
      </c>
      <c r="E18" s="66">
        <v>1</v>
      </c>
      <c r="F18" s="66">
        <v>1</v>
      </c>
      <c r="G18" s="66">
        <v>1</v>
      </c>
      <c r="H18" s="64">
        <f t="shared" si="2"/>
        <v>5</v>
      </c>
      <c r="I18" s="66">
        <v>1</v>
      </c>
      <c r="J18" s="66">
        <v>1</v>
      </c>
      <c r="K18" s="66">
        <v>1</v>
      </c>
      <c r="L18" s="66">
        <v>1</v>
      </c>
      <c r="M18" s="66">
        <v>1</v>
      </c>
      <c r="N18" s="64">
        <f t="shared" si="3"/>
        <v>5</v>
      </c>
      <c r="O18" s="62">
        <v>0.155</v>
      </c>
      <c r="P18" s="62">
        <v>0</v>
      </c>
      <c r="Q18" s="62">
        <v>0</v>
      </c>
      <c r="R18" s="62">
        <v>0</v>
      </c>
      <c r="S18" s="62">
        <v>1</v>
      </c>
      <c r="T18" s="64">
        <f t="shared" si="4"/>
        <v>1</v>
      </c>
      <c r="U18" s="66">
        <v>1</v>
      </c>
      <c r="V18" s="66">
        <v>1</v>
      </c>
      <c r="W18" s="66">
        <v>1</v>
      </c>
      <c r="X18" s="64">
        <f>SUM(T18:W18)</f>
        <v>4</v>
      </c>
      <c r="Y18" s="98"/>
      <c r="Z18" s="98">
        <v>0</v>
      </c>
      <c r="AA18" s="98">
        <v>0</v>
      </c>
      <c r="AB18" s="98">
        <v>0.155</v>
      </c>
      <c r="AC18" s="98">
        <f t="shared" si="1"/>
        <v>0.155</v>
      </c>
      <c r="AD18" s="98">
        <v>0.168493</v>
      </c>
      <c r="AE18" s="98">
        <v>0.168493</v>
      </c>
      <c r="AF18" s="98">
        <v>0.168493</v>
      </c>
      <c r="AG18" s="98">
        <f t="shared" si="0"/>
        <v>0.66047900000000004</v>
      </c>
      <c r="AH18" s="62">
        <v>4</v>
      </c>
      <c r="AI18" s="63" t="s">
        <v>125</v>
      </c>
    </row>
    <row r="19" spans="1:35" s="57" customFormat="1" ht="40.5" customHeight="1" x14ac:dyDescent="0.2">
      <c r="A19" s="62">
        <v>5</v>
      </c>
      <c r="B19" s="63" t="s">
        <v>126</v>
      </c>
      <c r="C19" s="66">
        <v>2</v>
      </c>
      <c r="D19" s="66">
        <v>2</v>
      </c>
      <c r="E19" s="66">
        <v>2</v>
      </c>
      <c r="F19" s="66">
        <v>2</v>
      </c>
      <c r="G19" s="66">
        <v>2</v>
      </c>
      <c r="H19" s="64">
        <f t="shared" si="2"/>
        <v>10</v>
      </c>
      <c r="I19" s="66">
        <v>2</v>
      </c>
      <c r="J19" s="66">
        <v>2</v>
      </c>
      <c r="K19" s="66">
        <v>2</v>
      </c>
      <c r="L19" s="66">
        <v>2</v>
      </c>
      <c r="M19" s="66">
        <v>2</v>
      </c>
      <c r="N19" s="64">
        <f t="shared" si="3"/>
        <v>10</v>
      </c>
      <c r="O19" s="62">
        <v>3.649</v>
      </c>
      <c r="P19" s="62">
        <v>0</v>
      </c>
      <c r="Q19" s="62">
        <v>0</v>
      </c>
      <c r="R19" s="62">
        <v>1</v>
      </c>
      <c r="S19" s="62">
        <v>1</v>
      </c>
      <c r="T19" s="64">
        <f t="shared" si="4"/>
        <v>2</v>
      </c>
      <c r="U19" s="66">
        <v>2</v>
      </c>
      <c r="V19" s="66">
        <v>2</v>
      </c>
      <c r="W19" s="66">
        <v>2</v>
      </c>
      <c r="X19" s="64">
        <f>SUM(T19:W19)</f>
        <v>8</v>
      </c>
      <c r="Y19" s="98">
        <v>0</v>
      </c>
      <c r="Z19" s="98">
        <v>0</v>
      </c>
      <c r="AA19" s="98">
        <v>0.71499999999999997</v>
      </c>
      <c r="AB19" s="98">
        <v>2.9340000000000002</v>
      </c>
      <c r="AC19" s="98">
        <f t="shared" si="1"/>
        <v>3.649</v>
      </c>
      <c r="AD19" s="98">
        <v>3.2</v>
      </c>
      <c r="AE19" s="98">
        <v>2.42</v>
      </c>
      <c r="AF19" s="98">
        <v>2.42</v>
      </c>
      <c r="AG19" s="98">
        <f t="shared" si="0"/>
        <v>11.689</v>
      </c>
      <c r="AH19" s="62">
        <v>5</v>
      </c>
      <c r="AI19" s="63" t="s">
        <v>126</v>
      </c>
    </row>
    <row r="20" spans="1:35" s="57" customFormat="1" ht="65.25" customHeight="1" x14ac:dyDescent="0.2">
      <c r="A20" s="52">
        <v>6</v>
      </c>
      <c r="B20" s="60" t="s">
        <v>95</v>
      </c>
      <c r="C20" s="42">
        <v>4.7</v>
      </c>
      <c r="D20" s="42">
        <v>1</v>
      </c>
      <c r="E20" s="42">
        <v>1</v>
      </c>
      <c r="F20" s="42">
        <v>1</v>
      </c>
      <c r="G20" s="42">
        <v>1</v>
      </c>
      <c r="H20" s="64">
        <f t="shared" si="2"/>
        <v>8.6999999999999993</v>
      </c>
      <c r="I20" s="64" t="s">
        <v>127</v>
      </c>
      <c r="J20" s="64" t="s">
        <v>127</v>
      </c>
      <c r="K20" s="64" t="s">
        <v>127</v>
      </c>
      <c r="L20" s="64" t="s">
        <v>127</v>
      </c>
      <c r="M20" s="64" t="s">
        <v>127</v>
      </c>
      <c r="N20" s="64" t="s">
        <v>127</v>
      </c>
      <c r="O20" s="62">
        <v>6.1669999999999998</v>
      </c>
      <c r="P20" s="62">
        <v>0.2</v>
      </c>
      <c r="Q20" s="62">
        <v>0.3</v>
      </c>
      <c r="R20" s="62">
        <v>0.3</v>
      </c>
      <c r="S20" s="62">
        <v>0.2</v>
      </c>
      <c r="T20" s="64">
        <f t="shared" si="4"/>
        <v>1</v>
      </c>
      <c r="U20" s="64">
        <v>1</v>
      </c>
      <c r="V20" s="64">
        <v>1</v>
      </c>
      <c r="W20" s="64">
        <v>1</v>
      </c>
      <c r="X20" s="64">
        <f>SUM(T20:W20)</f>
        <v>4</v>
      </c>
      <c r="Y20" s="98">
        <v>0.2</v>
      </c>
      <c r="Z20" s="98">
        <v>1.5</v>
      </c>
      <c r="AA20" s="98">
        <v>2.5</v>
      </c>
      <c r="AB20" s="98">
        <v>1.9670000000000001</v>
      </c>
      <c r="AC20" s="98">
        <f t="shared" si="1"/>
        <v>6.1669999999999998</v>
      </c>
      <c r="AD20" s="99">
        <v>1</v>
      </c>
      <c r="AE20" s="99">
        <v>1</v>
      </c>
      <c r="AF20" s="99">
        <v>1</v>
      </c>
      <c r="AG20" s="98">
        <f t="shared" si="0"/>
        <v>9.1669999999999998</v>
      </c>
      <c r="AH20" s="52">
        <v>6</v>
      </c>
      <c r="AI20" s="60" t="s">
        <v>95</v>
      </c>
    </row>
    <row r="21" spans="1:35" s="57" customFormat="1" ht="34.5" customHeight="1" x14ac:dyDescent="0.2">
      <c r="A21" s="52">
        <v>7</v>
      </c>
      <c r="B21" s="60" t="s">
        <v>128</v>
      </c>
      <c r="C21" s="2" t="s">
        <v>110</v>
      </c>
      <c r="D21" s="2" t="s">
        <v>110</v>
      </c>
      <c r="E21" s="2" t="s">
        <v>110</v>
      </c>
      <c r="F21" s="2" t="s">
        <v>110</v>
      </c>
      <c r="G21" s="2" t="s">
        <v>110</v>
      </c>
      <c r="H21" s="2">
        <v>5</v>
      </c>
      <c r="I21" s="64" t="s">
        <v>127</v>
      </c>
      <c r="J21" s="64" t="s">
        <v>127</v>
      </c>
      <c r="K21" s="64" t="s">
        <v>127</v>
      </c>
      <c r="L21" s="64" t="s">
        <v>127</v>
      </c>
      <c r="M21" s="64" t="s">
        <v>127</v>
      </c>
      <c r="N21" s="64" t="s">
        <v>127</v>
      </c>
      <c r="O21" s="62">
        <v>0.73450000000000004</v>
      </c>
      <c r="P21" s="62">
        <v>0</v>
      </c>
      <c r="Q21" s="62">
        <v>0</v>
      </c>
      <c r="R21" s="62">
        <v>0</v>
      </c>
      <c r="S21" s="62">
        <v>1</v>
      </c>
      <c r="T21" s="64">
        <f t="shared" si="4"/>
        <v>1</v>
      </c>
      <c r="U21" s="62">
        <v>1</v>
      </c>
      <c r="V21" s="62">
        <v>1</v>
      </c>
      <c r="W21" s="62">
        <v>1</v>
      </c>
      <c r="X21" s="2">
        <v>5</v>
      </c>
      <c r="Y21" s="98">
        <v>0</v>
      </c>
      <c r="Z21" s="98">
        <v>0</v>
      </c>
      <c r="AA21" s="98">
        <v>0</v>
      </c>
      <c r="AB21" s="98">
        <v>0.73450000000000004</v>
      </c>
      <c r="AC21" s="98">
        <f t="shared" si="1"/>
        <v>0.73450000000000004</v>
      </c>
      <c r="AD21" s="99">
        <v>0.77900000000000003</v>
      </c>
      <c r="AE21" s="99">
        <v>0.77900000000000003</v>
      </c>
      <c r="AF21" s="99">
        <v>0.77900000000000003</v>
      </c>
      <c r="AG21" s="98">
        <f t="shared" si="0"/>
        <v>3.0714999999999999</v>
      </c>
      <c r="AH21" s="52">
        <v>7</v>
      </c>
      <c r="AI21" s="60" t="s">
        <v>128</v>
      </c>
    </row>
    <row r="22" spans="1:35" ht="72.75" customHeight="1" x14ac:dyDescent="0.25">
      <c r="A22" s="62">
        <v>8</v>
      </c>
      <c r="B22" s="107" t="s">
        <v>154</v>
      </c>
      <c r="C22" s="111">
        <v>0</v>
      </c>
      <c r="D22" s="111">
        <v>0</v>
      </c>
      <c r="E22" s="108">
        <v>1</v>
      </c>
      <c r="F22" s="111">
        <v>0</v>
      </c>
      <c r="G22" s="111">
        <v>0</v>
      </c>
      <c r="H22" s="108">
        <f>SUM(C22:G22)</f>
        <v>1</v>
      </c>
      <c r="I22" s="64" t="s">
        <v>127</v>
      </c>
      <c r="J22" s="64" t="s">
        <v>127</v>
      </c>
      <c r="K22" s="64" t="s">
        <v>127</v>
      </c>
      <c r="L22" s="64" t="s">
        <v>127</v>
      </c>
      <c r="M22" s="64" t="s">
        <v>127</v>
      </c>
      <c r="N22" s="64" t="s">
        <v>127</v>
      </c>
      <c r="O22" s="8">
        <v>0</v>
      </c>
      <c r="P22" s="62">
        <v>0</v>
      </c>
      <c r="Q22" s="62">
        <v>0</v>
      </c>
      <c r="R22" s="62">
        <v>0</v>
      </c>
      <c r="S22" s="64">
        <v>0</v>
      </c>
      <c r="T22" s="64">
        <f t="shared" si="4"/>
        <v>0</v>
      </c>
      <c r="U22" s="64">
        <f t="shared" ref="U22" si="5">SUM(Q22:T22)</f>
        <v>0</v>
      </c>
      <c r="V22" s="64">
        <f t="shared" ref="V22" si="6">SUM(R22:U22)</f>
        <v>0</v>
      </c>
      <c r="W22" s="64">
        <f t="shared" ref="W22" si="7">SUM(S22:V22)</f>
        <v>0</v>
      </c>
      <c r="X22" s="64">
        <f>SUM(T22:W22)</f>
        <v>0</v>
      </c>
      <c r="Y22" s="111">
        <v>0</v>
      </c>
      <c r="Z22" s="111">
        <v>0</v>
      </c>
      <c r="AA22" s="111">
        <v>0</v>
      </c>
      <c r="AB22" s="111">
        <v>0</v>
      </c>
      <c r="AC22" s="98">
        <f t="shared" si="1"/>
        <v>0</v>
      </c>
      <c r="AD22" s="110">
        <v>1.984</v>
      </c>
      <c r="AE22" s="111">
        <v>0</v>
      </c>
      <c r="AF22" s="111">
        <v>0</v>
      </c>
      <c r="AG22" s="98">
        <f t="shared" si="0"/>
        <v>1.984</v>
      </c>
      <c r="AH22" s="106"/>
      <c r="AI22" s="106"/>
    </row>
    <row r="23" spans="1:35" s="51" customFormat="1" ht="22.5" hidden="1" customHeight="1" outlineLevel="1" x14ac:dyDescent="0.2">
      <c r="A23" s="114"/>
      <c r="B23" s="114" t="s">
        <v>97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>
        <v>21.206500000000002</v>
      </c>
      <c r="P23" s="114"/>
      <c r="Q23" s="114"/>
      <c r="R23" s="114"/>
      <c r="S23" s="114"/>
      <c r="T23" s="114"/>
      <c r="U23" s="114"/>
      <c r="V23" s="114"/>
      <c r="W23" s="114"/>
      <c r="X23" s="114"/>
      <c r="Y23" s="115">
        <f t="shared" ref="Y23:AB23" si="8">SUM(Y15:Y22)</f>
        <v>4.6079999999999997</v>
      </c>
      <c r="Z23" s="115">
        <f t="shared" si="8"/>
        <v>3.5110000000000001</v>
      </c>
      <c r="AA23" s="115">
        <f t="shared" si="8"/>
        <v>5.84</v>
      </c>
      <c r="AB23" s="115">
        <f t="shared" si="8"/>
        <v>7.2474999999999996</v>
      </c>
      <c r="AC23" s="115">
        <f>SUM(AC15:AC22)</f>
        <v>21.206500000000002</v>
      </c>
      <c r="AD23" s="115">
        <f t="shared" ref="AD23" si="9">SUM(AD15:AD22)</f>
        <v>39.808452000000003</v>
      </c>
      <c r="AE23" s="115">
        <f t="shared" ref="AE23" si="10">SUM(AE15:AE22)</f>
        <v>6.2426820000000003</v>
      </c>
      <c r="AF23" s="115">
        <f t="shared" ref="AF23" si="11">SUM(AF15:AF22)</f>
        <v>6.2426820000000003</v>
      </c>
      <c r="AG23" s="115">
        <f t="shared" ref="AG23" si="12">SUM(AG15:AG22)</f>
        <v>73.500315999999998</v>
      </c>
    </row>
    <row r="24" spans="1:35" s="57" customFormat="1" ht="27.75" hidden="1" customHeight="1" outlineLevel="1" x14ac:dyDescent="0.2">
      <c r="A24" s="129" t="s">
        <v>119</v>
      </c>
      <c r="B24" s="129" t="s">
        <v>120</v>
      </c>
      <c r="C24" s="130" t="s">
        <v>66</v>
      </c>
      <c r="D24" s="131"/>
      <c r="E24" s="131"/>
      <c r="F24" s="131"/>
      <c r="G24" s="131"/>
      <c r="H24" s="131"/>
      <c r="I24" s="130" t="s">
        <v>121</v>
      </c>
      <c r="J24" s="131"/>
      <c r="K24" s="131"/>
      <c r="L24" s="131"/>
      <c r="M24" s="131"/>
      <c r="N24" s="131"/>
      <c r="O24" s="134" t="s">
        <v>134</v>
      </c>
      <c r="P24" s="119" t="s">
        <v>133</v>
      </c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1"/>
    </row>
    <row r="25" spans="1:35" s="57" customFormat="1" ht="27" hidden="1" customHeight="1" outlineLevel="1" x14ac:dyDescent="0.2">
      <c r="A25" s="129"/>
      <c r="B25" s="129"/>
      <c r="C25" s="132"/>
      <c r="D25" s="133"/>
      <c r="E25" s="133"/>
      <c r="F25" s="133"/>
      <c r="G25" s="133"/>
      <c r="H25" s="133"/>
      <c r="I25" s="132"/>
      <c r="J25" s="133"/>
      <c r="K25" s="133"/>
      <c r="L25" s="133"/>
      <c r="M25" s="133"/>
      <c r="N25" s="133"/>
      <c r="O25" s="135"/>
      <c r="P25" s="122" t="s">
        <v>162</v>
      </c>
      <c r="Q25" s="123"/>
      <c r="R25" s="123"/>
      <c r="S25" s="123"/>
      <c r="T25" s="124"/>
      <c r="U25" s="125" t="s">
        <v>163</v>
      </c>
      <c r="V25" s="125" t="s">
        <v>164</v>
      </c>
      <c r="W25" s="125" t="s">
        <v>165</v>
      </c>
      <c r="X25" s="125" t="s">
        <v>101</v>
      </c>
      <c r="Y25" s="122" t="s">
        <v>162</v>
      </c>
      <c r="Z25" s="123"/>
      <c r="AA25" s="123"/>
      <c r="AB25" s="123"/>
      <c r="AC25" s="124"/>
      <c r="AD25" s="125" t="s">
        <v>163</v>
      </c>
      <c r="AE25" s="125" t="s">
        <v>164</v>
      </c>
      <c r="AF25" s="125" t="s">
        <v>165</v>
      </c>
      <c r="AG25" s="125" t="s">
        <v>101</v>
      </c>
    </row>
    <row r="26" spans="1:35" s="57" customFormat="1" ht="50.25" hidden="1" customHeight="1" outlineLevel="1" x14ac:dyDescent="0.2">
      <c r="A26" s="129"/>
      <c r="B26" s="129"/>
      <c r="C26" s="117" t="s">
        <v>122</v>
      </c>
      <c r="D26" s="118"/>
      <c r="E26" s="118"/>
      <c r="F26" s="118"/>
      <c r="G26" s="118"/>
      <c r="H26" s="118"/>
      <c r="I26" s="117" t="s">
        <v>122</v>
      </c>
      <c r="J26" s="118"/>
      <c r="K26" s="118"/>
      <c r="L26" s="118"/>
      <c r="M26" s="118"/>
      <c r="N26" s="118"/>
      <c r="O26" s="136"/>
      <c r="P26" s="95" t="s">
        <v>129</v>
      </c>
      <c r="Q26" s="95" t="s">
        <v>130</v>
      </c>
      <c r="R26" s="95" t="s">
        <v>131</v>
      </c>
      <c r="S26" s="95" t="s">
        <v>132</v>
      </c>
      <c r="T26" s="95" t="s">
        <v>101</v>
      </c>
      <c r="U26" s="126"/>
      <c r="V26" s="126"/>
      <c r="W26" s="126"/>
      <c r="X26" s="126"/>
      <c r="Y26" s="59" t="s">
        <v>129</v>
      </c>
      <c r="Z26" s="59" t="s">
        <v>130</v>
      </c>
      <c r="AA26" s="59" t="s">
        <v>131</v>
      </c>
      <c r="AB26" s="59" t="s">
        <v>132</v>
      </c>
      <c r="AC26" s="59" t="s">
        <v>101</v>
      </c>
      <c r="AD26" s="126"/>
      <c r="AE26" s="126"/>
      <c r="AF26" s="126"/>
      <c r="AG26" s="126"/>
    </row>
    <row r="27" spans="1:35" s="97" customFormat="1" ht="19.5" hidden="1" customHeight="1" outlineLevel="1" x14ac:dyDescent="0.25">
      <c r="A27" s="129"/>
      <c r="B27" s="129"/>
      <c r="C27" s="58">
        <v>2016</v>
      </c>
      <c r="D27" s="58">
        <v>2017</v>
      </c>
      <c r="E27" s="58">
        <v>2018</v>
      </c>
      <c r="F27" s="58">
        <v>2019</v>
      </c>
      <c r="G27" s="93">
        <v>2020</v>
      </c>
      <c r="H27" s="58" t="s">
        <v>101</v>
      </c>
      <c r="I27" s="58">
        <v>2016</v>
      </c>
      <c r="J27" s="93">
        <v>2017</v>
      </c>
      <c r="K27" s="58">
        <v>2018</v>
      </c>
      <c r="L27" s="58">
        <v>2019</v>
      </c>
      <c r="M27" s="93">
        <v>2020</v>
      </c>
      <c r="N27" s="58" t="s">
        <v>101</v>
      </c>
      <c r="O27" s="95" t="s">
        <v>65</v>
      </c>
      <c r="P27" s="119" t="s">
        <v>122</v>
      </c>
      <c r="Q27" s="120"/>
      <c r="R27" s="120"/>
      <c r="S27" s="120"/>
      <c r="T27" s="120"/>
      <c r="U27" s="120"/>
      <c r="V27" s="120"/>
      <c r="W27" s="120"/>
      <c r="X27" s="121"/>
      <c r="Y27" s="119" t="s">
        <v>65</v>
      </c>
      <c r="Z27" s="120"/>
      <c r="AA27" s="120"/>
      <c r="AB27" s="120"/>
      <c r="AC27" s="120"/>
      <c r="AD27" s="120"/>
      <c r="AE27" s="120"/>
      <c r="AF27" s="120"/>
      <c r="AG27" s="121"/>
    </row>
    <row r="28" spans="1:35" s="96" customFormat="1" ht="19.5" hidden="1" customHeight="1" outlineLevel="1" x14ac:dyDescent="0.25">
      <c r="A28" s="95">
        <v>1</v>
      </c>
      <c r="B28" s="95">
        <v>2</v>
      </c>
      <c r="C28" s="95">
        <v>3</v>
      </c>
      <c r="D28" s="95">
        <v>4</v>
      </c>
      <c r="E28" s="95">
        <v>5</v>
      </c>
      <c r="F28" s="95">
        <v>6</v>
      </c>
      <c r="G28" s="95">
        <v>7</v>
      </c>
      <c r="H28" s="95">
        <v>8</v>
      </c>
      <c r="I28" s="95">
        <v>9</v>
      </c>
      <c r="J28" s="95">
        <v>10</v>
      </c>
      <c r="K28" s="95">
        <v>11</v>
      </c>
      <c r="L28" s="95">
        <v>12</v>
      </c>
      <c r="M28" s="95">
        <v>13</v>
      </c>
      <c r="N28" s="95">
        <v>14</v>
      </c>
      <c r="O28" s="95">
        <v>15</v>
      </c>
      <c r="P28" s="95">
        <v>16</v>
      </c>
      <c r="Q28" s="95">
        <v>17</v>
      </c>
      <c r="R28" s="95">
        <v>18</v>
      </c>
      <c r="S28" s="95">
        <v>19</v>
      </c>
      <c r="T28" s="95">
        <v>20</v>
      </c>
      <c r="U28" s="95">
        <v>22</v>
      </c>
      <c r="V28" s="95">
        <v>23</v>
      </c>
      <c r="W28" s="95">
        <v>24</v>
      </c>
      <c r="X28" s="95">
        <v>25</v>
      </c>
      <c r="Y28" s="95">
        <v>26</v>
      </c>
      <c r="Z28" s="95">
        <v>27</v>
      </c>
      <c r="AA28" s="95">
        <v>28</v>
      </c>
      <c r="AB28" s="95">
        <v>29</v>
      </c>
      <c r="AC28" s="95">
        <v>30</v>
      </c>
      <c r="AD28" s="95">
        <v>32</v>
      </c>
      <c r="AE28" s="95">
        <v>33</v>
      </c>
      <c r="AF28" s="95">
        <v>34</v>
      </c>
      <c r="AG28" s="95">
        <v>35</v>
      </c>
    </row>
    <row r="29" spans="1:35" s="3" customFormat="1" ht="22.5" customHeight="1" collapsed="1" x14ac:dyDescent="0.25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3"/>
      <c r="AA29" s="113"/>
      <c r="AB29" s="113"/>
      <c r="AC29" s="113"/>
      <c r="AD29" s="113"/>
      <c r="AE29" s="113"/>
      <c r="AF29" s="113"/>
      <c r="AG29" s="113"/>
    </row>
    <row r="30" spans="1:35" s="3" customFormat="1" x14ac:dyDescent="0.25"/>
    <row r="31" spans="1:35" s="79" customFormat="1" ht="23.25" customHeight="1" x14ac:dyDescent="0.25">
      <c r="B31" s="127" t="s">
        <v>136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</row>
    <row r="32" spans="1:35" s="79" customFormat="1" ht="63.75" customHeight="1" x14ac:dyDescent="0.25">
      <c r="B32" s="127" t="s">
        <v>137</v>
      </c>
      <c r="C32" s="127"/>
      <c r="D32" s="127"/>
      <c r="E32" s="127"/>
      <c r="F32" s="127"/>
      <c r="G32" s="127"/>
      <c r="H32" s="127"/>
      <c r="I32" s="127"/>
      <c r="J32" s="127"/>
      <c r="K32" s="127"/>
      <c r="L32" s="86"/>
      <c r="M32" s="86"/>
      <c r="N32" s="80"/>
      <c r="O32" s="80"/>
    </row>
    <row r="33" spans="2:15" s="79" customFormat="1" ht="30.75" customHeight="1" x14ac:dyDescent="0.25">
      <c r="B33" s="127" t="s">
        <v>138</v>
      </c>
      <c r="C33" s="127"/>
      <c r="D33" s="127"/>
      <c r="E33" s="127"/>
      <c r="F33" s="127"/>
      <c r="G33" s="127"/>
      <c r="H33" s="127"/>
      <c r="I33" s="127"/>
      <c r="J33" s="127"/>
      <c r="K33" s="127"/>
      <c r="L33" s="86"/>
      <c r="M33" s="86"/>
      <c r="N33" s="80"/>
      <c r="O33" s="80"/>
    </row>
    <row r="34" spans="2:15" s="3" customFormat="1" x14ac:dyDescent="0.25">
      <c r="B34" s="81"/>
    </row>
    <row r="35" spans="2:15" s="3" customFormat="1" x14ac:dyDescent="0.25">
      <c r="B35" s="128" t="s">
        <v>139</v>
      </c>
      <c r="C35" s="128"/>
      <c r="D35" s="128"/>
      <c r="E35" s="128"/>
      <c r="F35" s="128"/>
      <c r="G35" s="128"/>
      <c r="H35" s="128"/>
      <c r="I35" s="128"/>
      <c r="J35" s="128"/>
      <c r="K35" s="128"/>
      <c r="L35" s="87"/>
      <c r="M35" s="87"/>
    </row>
  </sheetData>
  <mergeCells count="44">
    <mergeCell ref="B32:K32"/>
    <mergeCell ref="B33:K33"/>
    <mergeCell ref="B35:K35"/>
    <mergeCell ref="A10:A13"/>
    <mergeCell ref="B10:B13"/>
    <mergeCell ref="C12:H12"/>
    <mergeCell ref="I12:N12"/>
    <mergeCell ref="B31:O31"/>
    <mergeCell ref="C10:H11"/>
    <mergeCell ref="I10:N11"/>
    <mergeCell ref="O10:O12"/>
    <mergeCell ref="A24:A27"/>
    <mergeCell ref="B24:B27"/>
    <mergeCell ref="C24:H25"/>
    <mergeCell ref="I24:N25"/>
    <mergeCell ref="O24:O26"/>
    <mergeCell ref="P10:AG10"/>
    <mergeCell ref="P11:T11"/>
    <mergeCell ref="P13:X13"/>
    <mergeCell ref="Y13:AG13"/>
    <mergeCell ref="Y11:AC11"/>
    <mergeCell ref="U11:U12"/>
    <mergeCell ref="X11:X12"/>
    <mergeCell ref="AG11:AG12"/>
    <mergeCell ref="AD11:AD12"/>
    <mergeCell ref="V11:V12"/>
    <mergeCell ref="W11:W12"/>
    <mergeCell ref="AE11:AE12"/>
    <mergeCell ref="AF11:AF12"/>
    <mergeCell ref="C26:H26"/>
    <mergeCell ref="I26:N26"/>
    <mergeCell ref="P27:X27"/>
    <mergeCell ref="Y27:AG27"/>
    <mergeCell ref="P24:AG24"/>
    <mergeCell ref="P25:T25"/>
    <mergeCell ref="U25:U26"/>
    <mergeCell ref="V25:V26"/>
    <mergeCell ref="W25:W26"/>
    <mergeCell ref="X25:X26"/>
    <mergeCell ref="Y25:AC25"/>
    <mergeCell ref="AD25:AD26"/>
    <mergeCell ref="AE25:AE26"/>
    <mergeCell ref="AF25:AF26"/>
    <mergeCell ref="AG25:AG26"/>
  </mergeCells>
  <hyperlinks>
    <hyperlink ref="AG5" r:id="rId1" display="consultantplus://offline/ref=B2E868D462985517D4C2EB5A1FF120369BD6241D4FB4A4BE7A955A702DC276F367872072277113ACxDx3I"/>
  </hyperlinks>
  <pageMargins left="0.19685039370078741" right="0.19685039370078741" top="0.19685039370078741" bottom="0.19685039370078741" header="0" footer="0"/>
  <pageSetup paperSize="8" scale="75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view="pageBreakPreview" topLeftCell="F22" zoomScaleNormal="100" zoomScaleSheetLayoutView="100" workbookViewId="0">
      <selection activeCell="U18" sqref="U18"/>
    </sheetView>
  </sheetViews>
  <sheetFormatPr defaultRowHeight="15" x14ac:dyDescent="0.25"/>
  <cols>
    <col min="1" max="1" width="7.28515625" style="4" customWidth="1"/>
    <col min="2" max="2" width="31.7109375" style="3" customWidth="1"/>
    <col min="3" max="9" width="9.140625" style="3"/>
    <col min="10" max="10" width="8.42578125" style="3" customWidth="1"/>
    <col min="11" max="16" width="9.42578125" style="3" customWidth="1"/>
    <col min="17" max="17" width="10" style="3" customWidth="1"/>
    <col min="18" max="22" width="10" style="4" customWidth="1"/>
    <col min="23" max="23" width="7.28515625" style="4" customWidth="1"/>
    <col min="24" max="24" width="29.85546875" style="3" customWidth="1"/>
    <col min="25" max="25" width="9.140625" style="3"/>
  </cols>
  <sheetData>
    <row r="1" spans="1:25" x14ac:dyDescent="0.25">
      <c r="V1" s="91" t="s">
        <v>48</v>
      </c>
    </row>
    <row r="2" spans="1:25" x14ac:dyDescent="0.25">
      <c r="V2" s="92" t="s">
        <v>49</v>
      </c>
    </row>
    <row r="3" spans="1:25" x14ac:dyDescent="0.25">
      <c r="V3" s="91" t="s">
        <v>33</v>
      </c>
    </row>
    <row r="4" spans="1:25" ht="15.75" x14ac:dyDescent="0.25">
      <c r="F4" s="75" t="s">
        <v>51</v>
      </c>
      <c r="V4" s="92" t="s">
        <v>50</v>
      </c>
    </row>
    <row r="5" spans="1:25" ht="15.75" x14ac:dyDescent="0.25">
      <c r="F5" s="75" t="s">
        <v>52</v>
      </c>
    </row>
    <row r="6" spans="1:25" ht="15.75" x14ac:dyDescent="0.25">
      <c r="F6" s="75" t="s">
        <v>53</v>
      </c>
    </row>
    <row r="7" spans="1:25" ht="15.75" x14ac:dyDescent="0.25">
      <c r="F7" s="76" t="s">
        <v>135</v>
      </c>
    </row>
    <row r="9" spans="1:25" s="1" customFormat="1" ht="18.75" customHeight="1" x14ac:dyDescent="0.25">
      <c r="A9" s="137" t="s">
        <v>55</v>
      </c>
      <c r="B9" s="137" t="s">
        <v>56</v>
      </c>
      <c r="C9" s="137" t="s">
        <v>57</v>
      </c>
      <c r="D9" s="141" t="s">
        <v>58</v>
      </c>
      <c r="E9" s="137" t="s">
        <v>62</v>
      </c>
      <c r="F9" s="141" t="s">
        <v>60</v>
      </c>
      <c r="G9" s="141" t="s">
        <v>61</v>
      </c>
      <c r="H9" s="137" t="s">
        <v>63</v>
      </c>
      <c r="I9" s="137" t="s">
        <v>64</v>
      </c>
      <c r="J9" s="137" t="s">
        <v>156</v>
      </c>
      <c r="K9" s="94"/>
      <c r="L9" s="137" t="s">
        <v>66</v>
      </c>
      <c r="M9" s="137"/>
      <c r="N9" s="137"/>
      <c r="O9" s="137"/>
      <c r="P9" s="137"/>
      <c r="Q9" s="94"/>
      <c r="R9" s="137" t="s">
        <v>68</v>
      </c>
      <c r="S9" s="137"/>
      <c r="T9" s="137"/>
      <c r="U9" s="137"/>
      <c r="V9" s="137"/>
      <c r="W9" s="137" t="s">
        <v>55</v>
      </c>
      <c r="X9" s="138" t="s">
        <v>56</v>
      </c>
      <c r="Y9" s="5"/>
    </row>
    <row r="10" spans="1:25" s="1" customFormat="1" ht="74.25" customHeight="1" x14ac:dyDescent="0.25">
      <c r="A10" s="137"/>
      <c r="B10" s="137"/>
      <c r="C10" s="137"/>
      <c r="D10" s="141"/>
      <c r="E10" s="137"/>
      <c r="F10" s="141"/>
      <c r="G10" s="141"/>
      <c r="H10" s="137"/>
      <c r="I10" s="137"/>
      <c r="J10" s="137"/>
      <c r="K10" s="94" t="s">
        <v>149</v>
      </c>
      <c r="L10" s="94" t="s">
        <v>150</v>
      </c>
      <c r="M10" s="94" t="s">
        <v>151</v>
      </c>
      <c r="N10" s="94" t="s">
        <v>152</v>
      </c>
      <c r="O10" s="94" t="s">
        <v>153</v>
      </c>
      <c r="P10" s="6" t="s">
        <v>67</v>
      </c>
      <c r="Q10" s="94" t="s">
        <v>149</v>
      </c>
      <c r="R10" s="6" t="s">
        <v>150</v>
      </c>
      <c r="S10" s="6" t="s">
        <v>151</v>
      </c>
      <c r="T10" s="6" t="s">
        <v>152</v>
      </c>
      <c r="U10" s="6" t="s">
        <v>153</v>
      </c>
      <c r="V10" s="6" t="s">
        <v>67</v>
      </c>
      <c r="W10" s="137"/>
      <c r="X10" s="139"/>
      <c r="Y10" s="5"/>
    </row>
    <row r="11" spans="1:25" s="1" customFormat="1" ht="34.5" customHeight="1" x14ac:dyDescent="0.25">
      <c r="A11" s="137"/>
      <c r="B11" s="137"/>
      <c r="C11" s="6" t="s">
        <v>69</v>
      </c>
      <c r="D11" s="67" t="s">
        <v>59</v>
      </c>
      <c r="E11" s="137"/>
      <c r="F11" s="141"/>
      <c r="G11" s="141"/>
      <c r="H11" s="6" t="s">
        <v>65</v>
      </c>
      <c r="I11" s="6" t="s">
        <v>65</v>
      </c>
      <c r="J11" s="6" t="s">
        <v>65</v>
      </c>
      <c r="K11" s="94" t="s">
        <v>59</v>
      </c>
      <c r="L11" s="6" t="s">
        <v>59</v>
      </c>
      <c r="M11" s="6" t="s">
        <v>59</v>
      </c>
      <c r="N11" s="6" t="s">
        <v>59</v>
      </c>
      <c r="O11" s="6" t="s">
        <v>59</v>
      </c>
      <c r="P11" s="6" t="s">
        <v>59</v>
      </c>
      <c r="Q11" s="94" t="s">
        <v>65</v>
      </c>
      <c r="R11" s="6" t="s">
        <v>65</v>
      </c>
      <c r="S11" s="6" t="s">
        <v>65</v>
      </c>
      <c r="T11" s="6" t="s">
        <v>65</v>
      </c>
      <c r="U11" s="6" t="s">
        <v>65</v>
      </c>
      <c r="V11" s="6" t="s">
        <v>65</v>
      </c>
      <c r="W11" s="137"/>
      <c r="X11" s="140"/>
      <c r="Y11" s="5"/>
    </row>
    <row r="12" spans="1:25" s="1" customFormat="1" ht="18.75" customHeight="1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94">
        <v>11</v>
      </c>
      <c r="L12" s="94">
        <v>12</v>
      </c>
      <c r="M12" s="94">
        <v>13</v>
      </c>
      <c r="N12" s="94">
        <v>14</v>
      </c>
      <c r="O12" s="94">
        <v>15</v>
      </c>
      <c r="P12" s="94">
        <v>16</v>
      </c>
      <c r="Q12" s="94">
        <v>17</v>
      </c>
      <c r="R12" s="94">
        <v>18</v>
      </c>
      <c r="S12" s="94">
        <v>19</v>
      </c>
      <c r="T12" s="94">
        <v>20</v>
      </c>
      <c r="U12" s="94">
        <v>21</v>
      </c>
      <c r="V12" s="94">
        <v>22</v>
      </c>
      <c r="W12" s="6">
        <v>1</v>
      </c>
      <c r="X12" s="6">
        <v>2</v>
      </c>
      <c r="Y12" s="5"/>
    </row>
    <row r="13" spans="1:25" s="31" customFormat="1" ht="18.75" customHeight="1" x14ac:dyDescent="0.2">
      <c r="A13" s="9"/>
      <c r="B13" s="32" t="s">
        <v>54</v>
      </c>
      <c r="C13" s="39"/>
      <c r="D13" s="39"/>
      <c r="E13" s="39"/>
      <c r="F13" s="39"/>
      <c r="G13" s="39"/>
      <c r="H13" s="29">
        <f t="shared" ref="H13:I13" si="0">H14+H27</f>
        <v>146.23260000000002</v>
      </c>
      <c r="I13" s="29">
        <f t="shared" si="0"/>
        <v>90.9</v>
      </c>
      <c r="J13" s="145">
        <f>J14+J27</f>
        <v>21.206874000000003</v>
      </c>
      <c r="K13" s="29"/>
      <c r="L13" s="29"/>
      <c r="M13" s="29"/>
      <c r="N13" s="29"/>
      <c r="O13" s="29"/>
      <c r="P13" s="29"/>
      <c r="Q13" s="145">
        <f t="shared" ref="Q13:V13" si="1">Q14+Q27</f>
        <v>12.46031</v>
      </c>
      <c r="R13" s="145">
        <f t="shared" si="1"/>
        <v>21.206874000000003</v>
      </c>
      <c r="S13" s="145">
        <f t="shared" si="1"/>
        <v>39.928391999999995</v>
      </c>
      <c r="T13" s="145">
        <f t="shared" si="1"/>
        <v>6.2426219999999999</v>
      </c>
      <c r="U13" s="145">
        <f t="shared" si="1"/>
        <v>6.2426219999999999</v>
      </c>
      <c r="V13" s="145">
        <f t="shared" si="1"/>
        <v>86.080820000000003</v>
      </c>
      <c r="W13" s="9"/>
      <c r="X13" s="32" t="s">
        <v>54</v>
      </c>
      <c r="Y13" s="30"/>
    </row>
    <row r="14" spans="1:25" s="25" customFormat="1" ht="26.25" customHeight="1" x14ac:dyDescent="0.25">
      <c r="A14" s="22">
        <v>1</v>
      </c>
      <c r="B14" s="23" t="s">
        <v>70</v>
      </c>
      <c r="C14" s="33"/>
      <c r="D14" s="33"/>
      <c r="E14" s="33"/>
      <c r="F14" s="33"/>
      <c r="G14" s="33"/>
      <c r="H14" s="33">
        <f t="shared" ref="H14:I14" si="2">H15+H24</f>
        <v>142.94170000000003</v>
      </c>
      <c r="I14" s="33">
        <f t="shared" si="2"/>
        <v>90.9</v>
      </c>
      <c r="J14" s="147">
        <f>J15+J24+J26</f>
        <v>15.039344000000002</v>
      </c>
      <c r="K14" s="33"/>
      <c r="L14" s="44"/>
      <c r="M14" s="44"/>
      <c r="N14" s="44"/>
      <c r="O14" s="44"/>
      <c r="P14" s="44"/>
      <c r="Q14" s="146">
        <f>Q15+Q24+Q26</f>
        <v>9.1694099999999992</v>
      </c>
      <c r="R14" s="147">
        <f>R15+R24+R26</f>
        <v>15.039344000000002</v>
      </c>
      <c r="S14" s="147">
        <f t="shared" ref="S14:V14" si="3">S15+S24+S26</f>
        <v>36.944391999999993</v>
      </c>
      <c r="T14" s="147">
        <f t="shared" si="3"/>
        <v>5.2426219999999999</v>
      </c>
      <c r="U14" s="147">
        <f t="shared" si="3"/>
        <v>5.2426219999999999</v>
      </c>
      <c r="V14" s="147">
        <f t="shared" si="3"/>
        <v>71.638390000000001</v>
      </c>
      <c r="W14" s="22">
        <v>1</v>
      </c>
      <c r="X14" s="23" t="s">
        <v>70</v>
      </c>
      <c r="Y14" s="24"/>
    </row>
    <row r="15" spans="1:25" s="21" customFormat="1" ht="30" customHeight="1" x14ac:dyDescent="0.25">
      <c r="A15" s="18" t="s">
        <v>36</v>
      </c>
      <c r="B15" s="19" t="s">
        <v>71</v>
      </c>
      <c r="C15" s="34"/>
      <c r="D15" s="34"/>
      <c r="E15" s="34"/>
      <c r="F15" s="34"/>
      <c r="G15" s="34"/>
      <c r="H15" s="34">
        <f t="shared" ref="H15:I15" si="4">H16+H20+H22+H23</f>
        <v>142.94170000000003</v>
      </c>
      <c r="I15" s="34">
        <f t="shared" si="4"/>
        <v>90.9</v>
      </c>
      <c r="J15" s="149">
        <f>J16+J20+J22+J23</f>
        <v>10.655939000000002</v>
      </c>
      <c r="K15" s="34"/>
      <c r="L15" s="43"/>
      <c r="M15" s="43"/>
      <c r="N15" s="43"/>
      <c r="O15" s="43"/>
      <c r="P15" s="43"/>
      <c r="Q15" s="148">
        <f t="shared" ref="Q15:V15" si="5">Q16+Q20+Q22+Q23</f>
        <v>5.5369999999999999</v>
      </c>
      <c r="R15" s="149">
        <f t="shared" si="5"/>
        <v>10.655939000000002</v>
      </c>
      <c r="S15" s="149">
        <f t="shared" si="5"/>
        <v>32.845451999999995</v>
      </c>
      <c r="T15" s="149">
        <f t="shared" si="5"/>
        <v>2.043682</v>
      </c>
      <c r="U15" s="149">
        <f t="shared" si="5"/>
        <v>2.043682</v>
      </c>
      <c r="V15" s="149">
        <f t="shared" si="5"/>
        <v>53.125754999999998</v>
      </c>
      <c r="W15" s="18" t="s">
        <v>36</v>
      </c>
      <c r="X15" s="19" t="s">
        <v>71</v>
      </c>
      <c r="Y15" s="20"/>
    </row>
    <row r="16" spans="1:25" s="17" customFormat="1" ht="22.5" x14ac:dyDescent="0.25">
      <c r="A16" s="14" t="s">
        <v>37</v>
      </c>
      <c r="B16" s="15" t="s">
        <v>72</v>
      </c>
      <c r="C16" s="35" t="s">
        <v>103</v>
      </c>
      <c r="D16" s="35" t="s">
        <v>102</v>
      </c>
      <c r="E16" s="35"/>
      <c r="F16" s="35">
        <v>2007</v>
      </c>
      <c r="G16" s="35">
        <v>2020</v>
      </c>
      <c r="H16" s="35">
        <v>140.30000000000001</v>
      </c>
      <c r="I16" s="35">
        <v>90.9</v>
      </c>
      <c r="J16" s="151">
        <f>SUM(J17:J19)</f>
        <v>8.2832600000000003</v>
      </c>
      <c r="K16" s="35"/>
      <c r="L16" s="41"/>
      <c r="M16" s="41"/>
      <c r="N16" s="41"/>
      <c r="O16" s="41"/>
      <c r="P16" s="41"/>
      <c r="Q16" s="150">
        <f t="shared" ref="Q16:V16" si="6">SUM(Q17:Q19)</f>
        <v>2.895</v>
      </c>
      <c r="R16" s="151">
        <f t="shared" si="6"/>
        <v>8.2832600000000003</v>
      </c>
      <c r="S16" s="151">
        <f t="shared" si="6"/>
        <v>30.801770000000001</v>
      </c>
      <c r="T16" s="151">
        <f t="shared" si="6"/>
        <v>0</v>
      </c>
      <c r="U16" s="151">
        <f t="shared" si="6"/>
        <v>0</v>
      </c>
      <c r="V16" s="151">
        <f t="shared" si="6"/>
        <v>41.980029999999999</v>
      </c>
      <c r="W16" s="14" t="s">
        <v>37</v>
      </c>
      <c r="X16" s="15" t="s">
        <v>72</v>
      </c>
      <c r="Y16" s="16"/>
    </row>
    <row r="17" spans="1:25" s="13" customFormat="1" ht="36" customHeight="1" x14ac:dyDescent="0.25">
      <c r="A17" s="10" t="s">
        <v>73</v>
      </c>
      <c r="B17" s="11" t="s">
        <v>75</v>
      </c>
      <c r="C17" s="36" t="s">
        <v>103</v>
      </c>
      <c r="D17" s="36" t="s">
        <v>102</v>
      </c>
      <c r="E17" s="36"/>
      <c r="F17" s="36">
        <v>2014</v>
      </c>
      <c r="G17" s="36">
        <v>2018</v>
      </c>
      <c r="H17" s="36">
        <v>34</v>
      </c>
      <c r="I17" s="36">
        <v>34</v>
      </c>
      <c r="J17" s="152">
        <v>8.2832600000000003</v>
      </c>
      <c r="K17" s="36"/>
      <c r="L17" s="40" t="s">
        <v>102</v>
      </c>
      <c r="M17" s="40"/>
      <c r="N17" s="40"/>
      <c r="O17" s="40"/>
      <c r="P17" s="40" t="s">
        <v>102</v>
      </c>
      <c r="Q17" s="152">
        <v>2.895</v>
      </c>
      <c r="R17" s="152">
        <v>8.2832600000000003</v>
      </c>
      <c r="S17" s="152">
        <v>14.90056</v>
      </c>
      <c r="T17" s="152">
        <v>0</v>
      </c>
      <c r="U17" s="152">
        <v>0</v>
      </c>
      <c r="V17" s="152">
        <f>SUM(Q17:U17)</f>
        <v>26.07882</v>
      </c>
      <c r="W17" s="10" t="s">
        <v>73</v>
      </c>
      <c r="X17" s="11" t="s">
        <v>75</v>
      </c>
      <c r="Y17" s="12"/>
    </row>
    <row r="18" spans="1:25" s="13" customFormat="1" ht="64.5" customHeight="1" x14ac:dyDescent="0.25">
      <c r="A18" s="10" t="s">
        <v>74</v>
      </c>
      <c r="B18" s="11" t="s">
        <v>77</v>
      </c>
      <c r="C18" s="36"/>
      <c r="D18" s="36"/>
      <c r="E18" s="36"/>
      <c r="F18" s="36"/>
      <c r="G18" s="36"/>
      <c r="H18" s="36"/>
      <c r="I18" s="36"/>
      <c r="J18" s="152"/>
      <c r="K18" s="36"/>
      <c r="L18" s="40"/>
      <c r="M18" s="40" t="s">
        <v>102</v>
      </c>
      <c r="N18" s="40"/>
      <c r="O18" s="40"/>
      <c r="P18" s="40" t="s">
        <v>102</v>
      </c>
      <c r="Q18" s="153"/>
      <c r="R18" s="152"/>
      <c r="S18" s="152">
        <v>7.6402099999999997</v>
      </c>
      <c r="T18" s="152"/>
      <c r="U18" s="152"/>
      <c r="V18" s="152">
        <f t="shared" ref="V18:V31" si="7">SUM(Q18:U18)</f>
        <v>7.6402099999999997</v>
      </c>
      <c r="W18" s="10" t="s">
        <v>74</v>
      </c>
      <c r="X18" s="11" t="s">
        <v>77</v>
      </c>
      <c r="Y18" s="12"/>
    </row>
    <row r="19" spans="1:25" s="13" customFormat="1" ht="60.75" customHeight="1" x14ac:dyDescent="0.25">
      <c r="A19" s="10" t="s">
        <v>76</v>
      </c>
      <c r="B19" s="11" t="s">
        <v>78</v>
      </c>
      <c r="C19" s="36"/>
      <c r="D19" s="36"/>
      <c r="E19" s="36"/>
      <c r="F19" s="36">
        <v>2017</v>
      </c>
      <c r="G19" s="36">
        <v>2017</v>
      </c>
      <c r="H19" s="36"/>
      <c r="I19" s="36"/>
      <c r="J19" s="152"/>
      <c r="K19" s="36"/>
      <c r="L19" s="40"/>
      <c r="M19" s="40"/>
      <c r="N19" s="40"/>
      <c r="O19" s="40"/>
      <c r="P19" s="40"/>
      <c r="Q19" s="153"/>
      <c r="R19" s="152"/>
      <c r="S19" s="152">
        <v>8.2609999999999992</v>
      </c>
      <c r="T19" s="152"/>
      <c r="U19" s="152"/>
      <c r="V19" s="152">
        <f t="shared" si="7"/>
        <v>8.2609999999999992</v>
      </c>
      <c r="W19" s="10" t="s">
        <v>76</v>
      </c>
      <c r="X19" s="11" t="s">
        <v>78</v>
      </c>
      <c r="Y19" s="12"/>
    </row>
    <row r="20" spans="1:25" s="17" customFormat="1" ht="22.5" x14ac:dyDescent="0.25">
      <c r="A20" s="14" t="s">
        <v>38</v>
      </c>
      <c r="B20" s="15" t="s">
        <v>79</v>
      </c>
      <c r="C20" s="35" t="s">
        <v>103</v>
      </c>
      <c r="D20" s="35"/>
      <c r="E20" s="35"/>
      <c r="F20" s="35">
        <v>2017</v>
      </c>
      <c r="G20" s="35">
        <v>2017</v>
      </c>
      <c r="H20" s="35">
        <f t="shared" ref="H20" si="8">SUM(H21)</f>
        <v>1.6817</v>
      </c>
      <c r="I20" s="35"/>
      <c r="J20" s="151">
        <f t="shared" ref="J20" si="9">SUM(J21)</f>
        <v>1.5721099999999999</v>
      </c>
      <c r="K20" s="41">
        <v>5</v>
      </c>
      <c r="L20" s="41">
        <v>5</v>
      </c>
      <c r="M20" s="41">
        <v>2.5</v>
      </c>
      <c r="N20" s="41">
        <v>2.5</v>
      </c>
      <c r="O20" s="41">
        <v>2.5</v>
      </c>
      <c r="P20" s="41">
        <f>SUM(K20:O20)</f>
        <v>17.5</v>
      </c>
      <c r="Q20" s="151">
        <f>SUM(Q21)</f>
        <v>1.6819999999999999</v>
      </c>
      <c r="R20" s="151">
        <f t="shared" ref="R20:U20" si="10">SUM(R21)</f>
        <v>1.5721099999999999</v>
      </c>
      <c r="S20" s="151">
        <f t="shared" si="10"/>
        <v>1.22455</v>
      </c>
      <c r="T20" s="151">
        <f t="shared" si="10"/>
        <v>1.22455</v>
      </c>
      <c r="U20" s="151">
        <f t="shared" si="10"/>
        <v>1.22455</v>
      </c>
      <c r="V20" s="151">
        <f t="shared" si="7"/>
        <v>6.9277599999999993</v>
      </c>
      <c r="W20" s="14" t="s">
        <v>38</v>
      </c>
      <c r="X20" s="15" t="s">
        <v>79</v>
      </c>
      <c r="Y20" s="16"/>
    </row>
    <row r="21" spans="1:25" ht="51.75" customHeight="1" x14ac:dyDescent="0.25">
      <c r="A21" s="6" t="s">
        <v>80</v>
      </c>
      <c r="B21" s="7" t="s">
        <v>81</v>
      </c>
      <c r="C21" s="37" t="s">
        <v>103</v>
      </c>
      <c r="D21" s="27" t="s">
        <v>105</v>
      </c>
      <c r="E21" s="37"/>
      <c r="F21" s="37"/>
      <c r="G21" s="37"/>
      <c r="H21" s="37">
        <v>1.6817</v>
      </c>
      <c r="I21" s="37"/>
      <c r="J21" s="99">
        <v>1.5721099999999999</v>
      </c>
      <c r="K21" s="42">
        <v>5</v>
      </c>
      <c r="L21" s="42">
        <v>5</v>
      </c>
      <c r="M21" s="42">
        <v>2.5</v>
      </c>
      <c r="N21" s="42">
        <v>2.5</v>
      </c>
      <c r="O21" s="42">
        <v>2.5</v>
      </c>
      <c r="P21" s="42">
        <f>SUM(K21:O21)</f>
        <v>17.5</v>
      </c>
      <c r="Q21" s="99">
        <v>1.6819999999999999</v>
      </c>
      <c r="R21" s="99">
        <v>1.5721099999999999</v>
      </c>
      <c r="S21" s="99">
        <v>1.22455</v>
      </c>
      <c r="T21" s="99">
        <v>1.22455</v>
      </c>
      <c r="U21" s="99">
        <v>1.22455</v>
      </c>
      <c r="V21" s="99">
        <f t="shared" si="7"/>
        <v>6.9277599999999993</v>
      </c>
      <c r="W21" s="6" t="s">
        <v>80</v>
      </c>
      <c r="X21" s="7" t="s">
        <v>81</v>
      </c>
    </row>
    <row r="22" spans="1:25" s="17" customFormat="1" x14ac:dyDescent="0.25">
      <c r="A22" s="14" t="s">
        <v>39</v>
      </c>
      <c r="B22" s="15" t="s">
        <v>83</v>
      </c>
      <c r="C22" s="35" t="s">
        <v>103</v>
      </c>
      <c r="D22" s="26" t="s">
        <v>106</v>
      </c>
      <c r="E22" s="35"/>
      <c r="F22" s="35">
        <v>2017</v>
      </c>
      <c r="G22" s="35">
        <v>2017</v>
      </c>
      <c r="H22" s="35">
        <v>0.72030000000000005</v>
      </c>
      <c r="I22" s="35"/>
      <c r="J22" s="151">
        <v>0.64582700000000004</v>
      </c>
      <c r="K22" s="41" t="s">
        <v>106</v>
      </c>
      <c r="L22" s="41" t="s">
        <v>106</v>
      </c>
      <c r="M22" s="41" t="s">
        <v>106</v>
      </c>
      <c r="N22" s="41" t="s">
        <v>106</v>
      </c>
      <c r="O22" s="41" t="s">
        <v>106</v>
      </c>
      <c r="P22" s="41" t="s">
        <v>158</v>
      </c>
      <c r="Q22" s="150">
        <v>0.72</v>
      </c>
      <c r="R22" s="151">
        <v>0.64582700000000004</v>
      </c>
      <c r="S22" s="151">
        <v>0.65063899999999997</v>
      </c>
      <c r="T22" s="151">
        <v>0.65063899999999997</v>
      </c>
      <c r="U22" s="151">
        <v>0.65063899999999997</v>
      </c>
      <c r="V22" s="151">
        <f t="shared" si="7"/>
        <v>3.3177439999999998</v>
      </c>
      <c r="W22" s="14" t="s">
        <v>39</v>
      </c>
      <c r="X22" s="15" t="s">
        <v>83</v>
      </c>
      <c r="Y22" s="16"/>
    </row>
    <row r="23" spans="1:25" s="17" customFormat="1" x14ac:dyDescent="0.25">
      <c r="A23" s="14" t="s">
        <v>40</v>
      </c>
      <c r="B23" s="15" t="s">
        <v>85</v>
      </c>
      <c r="C23" s="35" t="s">
        <v>103</v>
      </c>
      <c r="D23" s="26" t="s">
        <v>107</v>
      </c>
      <c r="E23" s="35"/>
      <c r="F23" s="35">
        <v>2017</v>
      </c>
      <c r="G23" s="35">
        <v>2017</v>
      </c>
      <c r="H23" s="35">
        <v>0.2397</v>
      </c>
      <c r="I23" s="35"/>
      <c r="J23" s="151">
        <v>0.15474199999999999</v>
      </c>
      <c r="K23" s="41" t="s">
        <v>159</v>
      </c>
      <c r="L23" s="41" t="s">
        <v>107</v>
      </c>
      <c r="M23" s="41" t="s">
        <v>107</v>
      </c>
      <c r="N23" s="41" t="s">
        <v>107</v>
      </c>
      <c r="O23" s="41" t="s">
        <v>107</v>
      </c>
      <c r="P23" s="41" t="s">
        <v>160</v>
      </c>
      <c r="Q23" s="150">
        <v>0.24</v>
      </c>
      <c r="R23" s="151">
        <v>0.15474199999999999</v>
      </c>
      <c r="S23" s="151">
        <v>0.168493</v>
      </c>
      <c r="T23" s="151">
        <v>0.168493</v>
      </c>
      <c r="U23" s="151">
        <v>0.168493</v>
      </c>
      <c r="V23" s="151">
        <f t="shared" si="7"/>
        <v>0.90022099999999994</v>
      </c>
      <c r="W23" s="14" t="s">
        <v>40</v>
      </c>
      <c r="X23" s="15" t="s">
        <v>85</v>
      </c>
      <c r="Y23" s="16"/>
    </row>
    <row r="24" spans="1:25" s="21" customFormat="1" ht="27.75" customHeight="1" x14ac:dyDescent="0.25">
      <c r="A24" s="18" t="s">
        <v>41</v>
      </c>
      <c r="B24" s="19" t="s">
        <v>86</v>
      </c>
      <c r="C24" s="43"/>
      <c r="D24" s="43"/>
      <c r="E24" s="43"/>
      <c r="F24" s="43"/>
      <c r="G24" s="43"/>
      <c r="H24" s="43"/>
      <c r="I24" s="43"/>
      <c r="J24" s="149">
        <f>J25</f>
        <v>0.73455499999999996</v>
      </c>
      <c r="K24" s="43"/>
      <c r="L24" s="43"/>
      <c r="M24" s="43"/>
      <c r="N24" s="43"/>
      <c r="O24" s="43"/>
      <c r="P24" s="43"/>
      <c r="Q24" s="149">
        <f>Q25</f>
        <v>0.90659999999999996</v>
      </c>
      <c r="R24" s="149">
        <f>R25</f>
        <v>0.73455499999999996</v>
      </c>
      <c r="S24" s="149">
        <f t="shared" ref="S24:U24" si="11">S25</f>
        <v>0.77893999999999997</v>
      </c>
      <c r="T24" s="149">
        <f t="shared" si="11"/>
        <v>0.77893999999999997</v>
      </c>
      <c r="U24" s="149">
        <f t="shared" si="11"/>
        <v>0.77893999999999997</v>
      </c>
      <c r="V24" s="149">
        <f t="shared" si="7"/>
        <v>3.9779749999999998</v>
      </c>
      <c r="W24" s="18" t="s">
        <v>41</v>
      </c>
      <c r="X24" s="19" t="s">
        <v>86</v>
      </c>
      <c r="Y24" s="20"/>
    </row>
    <row r="25" spans="1:25" ht="22.5" x14ac:dyDescent="0.25">
      <c r="A25" s="6" t="s">
        <v>42</v>
      </c>
      <c r="B25" s="90" t="s">
        <v>87</v>
      </c>
      <c r="C25" s="42" t="s">
        <v>104</v>
      </c>
      <c r="D25" s="42"/>
      <c r="E25" s="42"/>
      <c r="F25" s="42">
        <v>2017</v>
      </c>
      <c r="G25" s="42"/>
      <c r="H25" s="42"/>
      <c r="I25" s="42"/>
      <c r="J25" s="99">
        <v>0.73455499999999996</v>
      </c>
      <c r="K25" s="42" t="s">
        <v>110</v>
      </c>
      <c r="L25" s="42" t="s">
        <v>110</v>
      </c>
      <c r="M25" s="42" t="s">
        <v>110</v>
      </c>
      <c r="N25" s="42" t="s">
        <v>110</v>
      </c>
      <c r="O25" s="42" t="s">
        <v>110</v>
      </c>
      <c r="P25" s="42"/>
      <c r="Q25" s="99">
        <v>0.90659999999999996</v>
      </c>
      <c r="R25" s="99">
        <v>0.73455499999999996</v>
      </c>
      <c r="S25" s="99">
        <v>0.77893999999999997</v>
      </c>
      <c r="T25" s="99">
        <v>0.77893999999999997</v>
      </c>
      <c r="U25" s="99">
        <v>0.77893999999999997</v>
      </c>
      <c r="V25" s="99">
        <f>SUM(Q25:U25)</f>
        <v>3.9779749999999998</v>
      </c>
      <c r="W25" s="6" t="s">
        <v>41</v>
      </c>
      <c r="X25" s="7" t="s">
        <v>87</v>
      </c>
    </row>
    <row r="26" spans="1:25" s="21" customFormat="1" ht="21" x14ac:dyDescent="0.25">
      <c r="A26" s="18" t="s">
        <v>45</v>
      </c>
      <c r="B26" s="19" t="s">
        <v>88</v>
      </c>
      <c r="C26" s="34"/>
      <c r="D26" s="34"/>
      <c r="E26" s="34"/>
      <c r="F26" s="34">
        <v>2017</v>
      </c>
      <c r="G26" s="34">
        <v>2017</v>
      </c>
      <c r="H26" s="34">
        <v>2.7258100000000001</v>
      </c>
      <c r="I26" s="34"/>
      <c r="J26" s="149">
        <v>3.6488499999999999</v>
      </c>
      <c r="K26" s="43" t="s">
        <v>157</v>
      </c>
      <c r="L26" s="43" t="s">
        <v>108</v>
      </c>
      <c r="M26" s="43" t="s">
        <v>108</v>
      </c>
      <c r="N26" s="43" t="s">
        <v>108</v>
      </c>
      <c r="O26" s="43" t="s">
        <v>108</v>
      </c>
      <c r="P26" s="43" t="s">
        <v>109</v>
      </c>
      <c r="Q26" s="148">
        <v>2.7258100000000001</v>
      </c>
      <c r="R26" s="149">
        <v>3.6488499999999999</v>
      </c>
      <c r="S26" s="149">
        <v>3.32</v>
      </c>
      <c r="T26" s="149">
        <v>2.42</v>
      </c>
      <c r="U26" s="149">
        <v>2.42</v>
      </c>
      <c r="V26" s="149">
        <f t="shared" si="7"/>
        <v>14.534660000000001</v>
      </c>
      <c r="W26" s="18" t="s">
        <v>45</v>
      </c>
      <c r="X26" s="19" t="s">
        <v>88</v>
      </c>
      <c r="Y26" s="20"/>
    </row>
    <row r="27" spans="1:25" s="25" customFormat="1" x14ac:dyDescent="0.25">
      <c r="A27" s="22" t="s">
        <v>89</v>
      </c>
      <c r="B27" s="23" t="s">
        <v>90</v>
      </c>
      <c r="C27" s="33"/>
      <c r="D27" s="33"/>
      <c r="E27" s="33"/>
      <c r="F27" s="33"/>
      <c r="G27" s="33"/>
      <c r="H27" s="33">
        <f>H28+H29</f>
        <v>3.2909000000000002</v>
      </c>
      <c r="I27" s="33"/>
      <c r="J27" s="147">
        <f>J28+J29</f>
        <v>6.1675300000000002</v>
      </c>
      <c r="K27" s="44">
        <f t="shared" ref="K27:O27" si="12">K28+K29</f>
        <v>4.7</v>
      </c>
      <c r="L27" s="44">
        <f t="shared" si="12"/>
        <v>1</v>
      </c>
      <c r="M27" s="44">
        <f t="shared" si="12"/>
        <v>2</v>
      </c>
      <c r="N27" s="44">
        <f t="shared" si="12"/>
        <v>1</v>
      </c>
      <c r="O27" s="44">
        <f t="shared" si="12"/>
        <v>1</v>
      </c>
      <c r="P27" s="45">
        <f>SUM(K27:O27)</f>
        <v>9.6999999999999993</v>
      </c>
      <c r="Q27" s="146">
        <f>Q28+Q29</f>
        <v>3.2909000000000002</v>
      </c>
      <c r="R27" s="147">
        <f t="shared" ref="R27:U27" si="13">R28+R29</f>
        <v>6.1675300000000002</v>
      </c>
      <c r="S27" s="147">
        <f t="shared" si="13"/>
        <v>2.984</v>
      </c>
      <c r="T27" s="147">
        <f t="shared" si="13"/>
        <v>1</v>
      </c>
      <c r="U27" s="147">
        <f t="shared" si="13"/>
        <v>1</v>
      </c>
      <c r="V27" s="147">
        <f t="shared" si="7"/>
        <v>14.44243</v>
      </c>
      <c r="W27" s="22" t="s">
        <v>89</v>
      </c>
      <c r="X27" s="23" t="s">
        <v>90</v>
      </c>
      <c r="Y27" s="24"/>
    </row>
    <row r="28" spans="1:25" ht="22.5" x14ac:dyDescent="0.25">
      <c r="A28" s="6" t="s">
        <v>91</v>
      </c>
      <c r="B28" s="7" t="s">
        <v>71</v>
      </c>
      <c r="C28" s="37"/>
      <c r="D28" s="37"/>
      <c r="E28" s="37"/>
      <c r="F28" s="37"/>
      <c r="G28" s="37"/>
      <c r="H28" s="37"/>
      <c r="I28" s="37"/>
      <c r="J28" s="99"/>
      <c r="K28" s="37"/>
      <c r="L28" s="42"/>
      <c r="M28" s="42"/>
      <c r="N28" s="42"/>
      <c r="O28" s="42"/>
      <c r="P28" s="42"/>
      <c r="Q28" s="154"/>
      <c r="R28" s="99"/>
      <c r="S28" s="99"/>
      <c r="T28" s="99"/>
      <c r="U28" s="99"/>
      <c r="V28" s="99">
        <f t="shared" si="7"/>
        <v>0</v>
      </c>
      <c r="W28" s="6" t="s">
        <v>91</v>
      </c>
      <c r="X28" s="7" t="s">
        <v>71</v>
      </c>
    </row>
    <row r="29" spans="1:25" x14ac:dyDescent="0.25">
      <c r="A29" s="6" t="s">
        <v>92</v>
      </c>
      <c r="B29" s="7" t="s">
        <v>93</v>
      </c>
      <c r="C29" s="37"/>
      <c r="D29" s="37"/>
      <c r="E29" s="37"/>
      <c r="F29" s="37"/>
      <c r="G29" s="37"/>
      <c r="H29" s="37">
        <f>SUM(H30:H31)</f>
        <v>3.2909000000000002</v>
      </c>
      <c r="I29" s="37"/>
      <c r="J29" s="154">
        <f>SUM(J30:J31)</f>
        <v>6.1675300000000002</v>
      </c>
      <c r="K29" s="37">
        <f t="shared" ref="K29:P29" si="14">SUM(K30:K31)</f>
        <v>4.7</v>
      </c>
      <c r="L29" s="37">
        <f t="shared" si="14"/>
        <v>1</v>
      </c>
      <c r="M29" s="37">
        <f t="shared" si="14"/>
        <v>2</v>
      </c>
      <c r="N29" s="37">
        <f t="shared" si="14"/>
        <v>1</v>
      </c>
      <c r="O29" s="37">
        <f t="shared" si="14"/>
        <v>1</v>
      </c>
      <c r="P29" s="37">
        <f t="shared" si="14"/>
        <v>9.6999999999999993</v>
      </c>
      <c r="Q29" s="154">
        <f>SUM(Q30:Q31)</f>
        <v>3.2909000000000002</v>
      </c>
      <c r="R29" s="154">
        <f t="shared" ref="R29:U29" si="15">SUM(R30:R31)</f>
        <v>6.1675300000000002</v>
      </c>
      <c r="S29" s="154">
        <f t="shared" si="15"/>
        <v>2.984</v>
      </c>
      <c r="T29" s="154">
        <f t="shared" si="15"/>
        <v>1</v>
      </c>
      <c r="U29" s="154">
        <f t="shared" si="15"/>
        <v>1</v>
      </c>
      <c r="V29" s="99">
        <f>SUM(Q29:U29)</f>
        <v>14.44243</v>
      </c>
      <c r="W29" s="6" t="s">
        <v>92</v>
      </c>
      <c r="X29" s="7" t="s">
        <v>93</v>
      </c>
    </row>
    <row r="30" spans="1:25" ht="33.75" x14ac:dyDescent="0.25">
      <c r="A30" s="6" t="s">
        <v>94</v>
      </c>
      <c r="B30" s="90" t="s">
        <v>95</v>
      </c>
      <c r="C30" s="37" t="s">
        <v>103</v>
      </c>
      <c r="D30" s="37">
        <v>1</v>
      </c>
      <c r="E30" s="37"/>
      <c r="F30" s="37">
        <v>2017</v>
      </c>
      <c r="G30" s="37">
        <v>2017</v>
      </c>
      <c r="H30" s="37">
        <v>3.2909000000000002</v>
      </c>
      <c r="I30" s="37"/>
      <c r="J30" s="99">
        <v>6.1675300000000002</v>
      </c>
      <c r="K30" s="42">
        <v>4.7</v>
      </c>
      <c r="L30" s="42">
        <v>1</v>
      </c>
      <c r="M30" s="42">
        <v>1</v>
      </c>
      <c r="N30" s="42">
        <v>1</v>
      </c>
      <c r="O30" s="42">
        <v>1</v>
      </c>
      <c r="P30" s="42">
        <f>SUM(K30:O30)</f>
        <v>8.6999999999999993</v>
      </c>
      <c r="Q30" s="99">
        <v>3.2909000000000002</v>
      </c>
      <c r="R30" s="99">
        <v>6.1675300000000002</v>
      </c>
      <c r="S30" s="99">
        <v>1</v>
      </c>
      <c r="T30" s="99">
        <v>1</v>
      </c>
      <c r="U30" s="99">
        <v>1</v>
      </c>
      <c r="V30" s="99">
        <f t="shared" si="7"/>
        <v>12.45843</v>
      </c>
      <c r="W30" s="6" t="s">
        <v>94</v>
      </c>
      <c r="X30" s="7" t="s">
        <v>95</v>
      </c>
    </row>
    <row r="31" spans="1:25" ht="33.75" x14ac:dyDescent="0.25">
      <c r="A31" s="94" t="s">
        <v>155</v>
      </c>
      <c r="B31" s="105" t="s">
        <v>154</v>
      </c>
      <c r="C31" s="37"/>
      <c r="D31" s="37"/>
      <c r="E31" s="37"/>
      <c r="F31" s="37"/>
      <c r="G31" s="37"/>
      <c r="H31" s="37"/>
      <c r="I31" s="37"/>
      <c r="J31" s="99">
        <v>0</v>
      </c>
      <c r="K31" s="37"/>
      <c r="L31" s="42"/>
      <c r="M31" s="42">
        <v>1</v>
      </c>
      <c r="N31" s="42"/>
      <c r="O31" s="42"/>
      <c r="P31" s="42">
        <f>SUM(K31:O31)</f>
        <v>1</v>
      </c>
      <c r="Q31" s="99">
        <v>0</v>
      </c>
      <c r="R31" s="99">
        <v>0</v>
      </c>
      <c r="S31" s="99">
        <v>1.984</v>
      </c>
      <c r="T31" s="99">
        <v>0</v>
      </c>
      <c r="U31" s="99">
        <v>0</v>
      </c>
      <c r="V31" s="99">
        <f t="shared" si="7"/>
        <v>1.984</v>
      </c>
      <c r="W31" s="94" t="s">
        <v>155</v>
      </c>
      <c r="X31" s="105" t="s">
        <v>154</v>
      </c>
    </row>
    <row r="32" spans="1:25" x14ac:dyDescent="0.25">
      <c r="A32" s="100"/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0"/>
      <c r="X32" s="104"/>
    </row>
    <row r="33" spans="3:22" x14ac:dyDescent="0.2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46"/>
      <c r="S33" s="46"/>
      <c r="T33" s="46"/>
      <c r="U33" s="46"/>
      <c r="V33" s="46"/>
    </row>
    <row r="34" spans="3:22" x14ac:dyDescent="0.25"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42">
        <f t="shared" ref="Q34:R34" si="16">Q17+Q18+Q19+Q21+Q22+Q23+Q25+Q26+Q30+Q31-Q13</f>
        <v>0</v>
      </c>
      <c r="R34" s="42">
        <f t="shared" si="16"/>
        <v>0</v>
      </c>
      <c r="S34" s="42">
        <f>S17+S18+S19+S21+S22+S23+S25+S26+S30+S31-S13</f>
        <v>0</v>
      </c>
      <c r="T34" s="42">
        <f t="shared" ref="T34:V34" si="17">T17+T18+T19+T21+T22+T23+T25+T26+T30+T31-T13</f>
        <v>0</v>
      </c>
      <c r="U34" s="42">
        <f t="shared" si="17"/>
        <v>0</v>
      </c>
      <c r="V34" s="42">
        <f t="shared" si="17"/>
        <v>0</v>
      </c>
    </row>
    <row r="35" spans="3:22" x14ac:dyDescent="0.25">
      <c r="I35" s="3" t="s">
        <v>97</v>
      </c>
    </row>
    <row r="37" spans="3:22" x14ac:dyDescent="0.25">
      <c r="I37" s="8" t="s">
        <v>98</v>
      </c>
      <c r="J37" s="8"/>
      <c r="K37" s="8"/>
      <c r="L37" s="8"/>
    </row>
    <row r="38" spans="3:22" x14ac:dyDescent="0.25">
      <c r="I38" s="38" t="s">
        <v>96</v>
      </c>
      <c r="J38" s="8"/>
      <c r="K38" s="8"/>
      <c r="L38" s="8"/>
    </row>
    <row r="39" spans="3:22" x14ac:dyDescent="0.25">
      <c r="I39" s="38" t="s">
        <v>99</v>
      </c>
      <c r="J39" s="8"/>
      <c r="K39" s="8"/>
      <c r="L39" s="8"/>
    </row>
    <row r="40" spans="3:22" x14ac:dyDescent="0.25">
      <c r="I40" s="38" t="s">
        <v>100</v>
      </c>
      <c r="J40" s="8"/>
      <c r="K40" s="8"/>
      <c r="L40" s="8"/>
    </row>
    <row r="41" spans="3:22" x14ac:dyDescent="0.25">
      <c r="I41" s="8" t="s">
        <v>101</v>
      </c>
      <c r="J41" s="8"/>
      <c r="K41" s="8"/>
      <c r="L41" s="8"/>
    </row>
    <row r="43" spans="3:22" x14ac:dyDescent="0.25">
      <c r="J43" s="3">
        <f>J41-J13</f>
        <v>-21.206874000000003</v>
      </c>
    </row>
    <row r="45" spans="3:22" x14ac:dyDescent="0.25">
      <c r="J45" s="3">
        <v>3.2909000000000002</v>
      </c>
    </row>
    <row r="46" spans="3:22" x14ac:dyDescent="0.25">
      <c r="J46" s="3">
        <f>SUM(J44:J45)</f>
        <v>3.2909000000000002</v>
      </c>
    </row>
  </sheetData>
  <mergeCells count="14">
    <mergeCell ref="C9:C10"/>
    <mergeCell ref="A9:A11"/>
    <mergeCell ref="B9:B11"/>
    <mergeCell ref="R9:V9"/>
    <mergeCell ref="L9:P9"/>
    <mergeCell ref="J9:J10"/>
    <mergeCell ref="H9:H10"/>
    <mergeCell ref="I9:I10"/>
    <mergeCell ref="G9:G11"/>
    <mergeCell ref="W9:W11"/>
    <mergeCell ref="X9:X11"/>
    <mergeCell ref="E9:E11"/>
    <mergeCell ref="F9:F11"/>
    <mergeCell ref="D9:D10"/>
  </mergeCells>
  <hyperlinks>
    <hyperlink ref="V2" r:id="rId1" display="consultantplus://offline/ref=B2E868D462985517D4C2EB5A1FF120369BD6241D4AB4A4BE7A955A702DxCx2I"/>
    <hyperlink ref="V4" r:id="rId2" display="consultantplus://offline/ref=B2E868D462985517D4C2EB5A1FF120369BD6241D4FB4A4BE7A955A702DC276F367872072277113ACxDx3I"/>
  </hyperlinks>
  <pageMargins left="0.19685039370078741" right="0.19685039370078741" top="0.19685039370078741" bottom="0.19685039370078741" header="0" footer="0"/>
  <pageSetup paperSize="8" scale="9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7"/>
  <sheetViews>
    <sheetView view="pageBreakPreview" zoomScaleNormal="100" zoomScaleSheetLayoutView="100" workbookViewId="0">
      <selection activeCell="H15" sqref="H15"/>
    </sheetView>
  </sheetViews>
  <sheetFormatPr defaultRowHeight="15" x14ac:dyDescent="0.25"/>
  <cols>
    <col min="1" max="1" width="39" style="3" customWidth="1"/>
    <col min="2" max="6" width="9.140625" style="3"/>
    <col min="8" max="8" width="53.5703125" customWidth="1"/>
  </cols>
  <sheetData>
    <row r="4" spans="1:6" x14ac:dyDescent="0.25">
      <c r="A4" s="83" t="s">
        <v>140</v>
      </c>
      <c r="C4" s="78"/>
    </row>
    <row r="5" spans="1:6" ht="15.75" x14ac:dyDescent="0.25">
      <c r="A5" s="82" t="s">
        <v>135</v>
      </c>
      <c r="C5" s="78"/>
    </row>
    <row r="8" spans="1:6" ht="44.25" customHeight="1" x14ac:dyDescent="0.25">
      <c r="A8" s="142" t="s">
        <v>141</v>
      </c>
      <c r="B8" s="143" t="s">
        <v>142</v>
      </c>
      <c r="C8" s="143"/>
      <c r="D8" s="143"/>
      <c r="E8" s="143"/>
      <c r="F8" s="143"/>
    </row>
    <row r="9" spans="1:6" x14ac:dyDescent="0.25">
      <c r="A9" s="142"/>
      <c r="B9" s="84">
        <v>2016</v>
      </c>
      <c r="C9" s="84">
        <v>2017</v>
      </c>
      <c r="D9" s="84">
        <v>2018</v>
      </c>
      <c r="E9" s="84">
        <v>2019</v>
      </c>
      <c r="F9" s="84">
        <v>2020</v>
      </c>
    </row>
    <row r="10" spans="1:6" ht="60" customHeight="1" x14ac:dyDescent="0.25">
      <c r="A10" s="85" t="s">
        <v>147</v>
      </c>
      <c r="B10" s="89">
        <v>1.2200000000000001E-2</v>
      </c>
      <c r="C10" s="89">
        <v>1.2E-2</v>
      </c>
      <c r="D10" s="89">
        <v>1.1900000000000001E-2</v>
      </c>
      <c r="E10" s="89">
        <v>1.17E-2</v>
      </c>
      <c r="F10" s="89">
        <v>1.15E-2</v>
      </c>
    </row>
    <row r="11" spans="1:6" ht="61.5" customHeight="1" x14ac:dyDescent="0.25">
      <c r="A11" s="85" t="s">
        <v>148</v>
      </c>
      <c r="B11" s="89">
        <v>1</v>
      </c>
      <c r="C11" s="89">
        <v>1</v>
      </c>
      <c r="D11" s="89">
        <v>1</v>
      </c>
      <c r="E11" s="89">
        <v>1</v>
      </c>
      <c r="F11" s="89">
        <v>1</v>
      </c>
    </row>
    <row r="12" spans="1:6" ht="72.75" customHeight="1" x14ac:dyDescent="0.25">
      <c r="A12" s="85" t="s">
        <v>143</v>
      </c>
      <c r="B12" s="89">
        <v>0.89749999999999996</v>
      </c>
      <c r="C12" s="89">
        <v>0.88400000000000001</v>
      </c>
      <c r="D12" s="89">
        <v>0.87080000000000002</v>
      </c>
      <c r="E12" s="89">
        <v>0.85770000000000002</v>
      </c>
      <c r="F12" s="89">
        <v>0.8448</v>
      </c>
    </row>
    <row r="15" spans="1:6" ht="40.5" customHeight="1" x14ac:dyDescent="0.25">
      <c r="A15" s="127" t="s">
        <v>144</v>
      </c>
      <c r="B15" s="127"/>
      <c r="C15" s="127"/>
      <c r="D15" s="127"/>
      <c r="E15" s="127"/>
      <c r="F15" s="127"/>
    </row>
    <row r="16" spans="1:6" ht="46.5" customHeight="1" x14ac:dyDescent="0.25">
      <c r="A16" s="127" t="s">
        <v>145</v>
      </c>
      <c r="B16" s="127"/>
      <c r="C16" s="127"/>
      <c r="D16" s="127"/>
      <c r="E16" s="127"/>
      <c r="F16" s="127"/>
    </row>
    <row r="17" spans="1:6" ht="28.5" customHeight="1" x14ac:dyDescent="0.25">
      <c r="A17" s="144" t="s">
        <v>146</v>
      </c>
      <c r="B17" s="144"/>
      <c r="C17" s="144"/>
      <c r="D17" s="144"/>
      <c r="E17" s="144"/>
      <c r="F17" s="144"/>
    </row>
  </sheetData>
  <mergeCells count="5">
    <mergeCell ref="A8:A9"/>
    <mergeCell ref="B8:F8"/>
    <mergeCell ref="A15:F15"/>
    <mergeCell ref="A16:F16"/>
    <mergeCell ref="A17:F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№3</vt:lpstr>
      <vt:lpstr>№2</vt:lpstr>
      <vt:lpstr>№1</vt:lpstr>
      <vt:lpstr>Качество и надежность</vt:lpstr>
      <vt:lpstr>№1!Область_печати</vt:lpstr>
      <vt:lpstr>№2!Область_печати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2017-12-12T09:02:57Z</dcterms:modified>
</cp:coreProperties>
</file>