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H102" i="4"/>
  <c r="AJ99" i="4"/>
  <c r="AH99" i="4"/>
  <c r="AG99" i="4"/>
  <c r="AJ96" i="4"/>
  <c r="AH96" i="4"/>
  <c r="AG96" i="4"/>
  <c r="AG86" i="4"/>
  <c r="AG84" i="4" s="1"/>
  <c r="AG83" i="4" s="1"/>
  <c r="AG78" i="4" s="1"/>
  <c r="AJ84" i="4"/>
  <c r="AH84" i="4"/>
  <c r="AH83" i="4" s="1"/>
  <c r="AH78" i="4" s="1"/>
  <c r="AJ83" i="4"/>
  <c r="AJ78" i="4" s="1"/>
  <c r="AJ76" i="4"/>
  <c r="AJ75" i="4" s="1"/>
  <c r="AJ65" i="4" s="1"/>
  <c r="AJ64" i="4" s="1"/>
  <c r="AH75" i="4"/>
  <c r="AG75" i="4"/>
  <c r="AH73" i="4"/>
  <c r="AG73" i="4"/>
  <c r="AJ68" i="4"/>
  <c r="AH68" i="4"/>
  <c r="AG68" i="4"/>
  <c r="AJ66" i="4"/>
  <c r="AH66" i="4"/>
  <c r="AH65" i="4" s="1"/>
  <c r="AH64" i="4" s="1"/>
  <c r="AG66" i="4"/>
  <c r="AG65" i="4"/>
  <c r="AG64" i="4" s="1"/>
  <c r="AJ62" i="4"/>
  <c r="AH62" i="4"/>
  <c r="AJ61" i="4"/>
  <c r="AH61" i="4"/>
  <c r="AG61" i="4"/>
  <c r="AJ54" i="4"/>
  <c r="AH54" i="4"/>
  <c r="AH53" i="4" s="1"/>
  <c r="AG54" i="4"/>
  <c r="AJ53" i="4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AA115" i="4" s="1"/>
  <c r="AA26" i="4" s="1"/>
  <c r="Z116" i="4"/>
  <c r="AC115" i="4"/>
  <c r="Z115" i="4"/>
  <c r="AA102" i="4"/>
  <c r="AC99" i="4"/>
  <c r="AA99" i="4"/>
  <c r="Z99" i="4"/>
  <c r="AC96" i="4"/>
  <c r="AA96" i="4"/>
  <c r="Z96" i="4"/>
  <c r="Z86" i="4"/>
  <c r="Z84" i="4" s="1"/>
  <c r="Z83" i="4" s="1"/>
  <c r="Z78" i="4" s="1"/>
  <c r="AC84" i="4"/>
  <c r="AA84" i="4"/>
  <c r="AA83" i="4" s="1"/>
  <c r="AA78" i="4" s="1"/>
  <c r="AC83" i="4"/>
  <c r="AC78" i="4" s="1"/>
  <c r="AC76" i="4"/>
  <c r="AC75" i="4" s="1"/>
  <c r="AC65" i="4" s="1"/>
  <c r="AC64" i="4" s="1"/>
  <c r="AA75" i="4"/>
  <c r="Z75" i="4"/>
  <c r="AA73" i="4"/>
  <c r="Z73" i="4"/>
  <c r="AC68" i="4"/>
  <c r="AA68" i="4"/>
  <c r="Z68" i="4"/>
  <c r="AC66" i="4"/>
  <c r="AA66" i="4"/>
  <c r="AA65" i="4" s="1"/>
  <c r="AA64" i="4" s="1"/>
  <c r="Z66" i="4"/>
  <c r="Z65" i="4"/>
  <c r="Z64" i="4" s="1"/>
  <c r="AC62" i="4"/>
  <c r="AA62" i="4"/>
  <c r="AC61" i="4"/>
  <c r="AA61" i="4"/>
  <c r="Z61" i="4"/>
  <c r="AC54" i="4"/>
  <c r="AA54" i="4"/>
  <c r="AA53" i="4" s="1"/>
  <c r="Z54" i="4"/>
  <c r="AC53" i="4"/>
  <c r="Z53" i="4"/>
  <c r="Z52" i="4" s="1"/>
  <c r="Z22" i="4" s="1"/>
  <c r="AC32" i="4"/>
  <c r="AC29" i="4" s="1"/>
  <c r="AC28" i="4" s="1"/>
  <c r="AA32" i="4"/>
  <c r="Z32" i="4"/>
  <c r="Z29" i="4" s="1"/>
  <c r="Z28" i="4" s="1"/>
  <c r="AA29" i="4"/>
  <c r="AA28" i="4" s="1"/>
  <c r="AC26" i="4"/>
  <c r="Z26" i="4"/>
  <c r="AC24" i="4"/>
  <c r="AA24" i="4"/>
  <c r="Z24" i="4"/>
  <c r="AH27" i="4" l="1"/>
  <c r="AH21" i="4"/>
  <c r="AG27" i="4"/>
  <c r="AG21" i="4"/>
  <c r="AG20" i="4" s="1"/>
  <c r="AJ21" i="4"/>
  <c r="AJ52" i="4"/>
  <c r="AJ22" i="4" s="1"/>
  <c r="AH52" i="4"/>
  <c r="AH22" i="4" s="1"/>
  <c r="AA21" i="4"/>
  <c r="AA20" i="4" s="1"/>
  <c r="Z27" i="4"/>
  <c r="Z21" i="4"/>
  <c r="Z20" i="4" s="1"/>
  <c r="AC21" i="4"/>
  <c r="AC52" i="4"/>
  <c r="AC22" i="4" s="1"/>
  <c r="AA52" i="4"/>
  <c r="AA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J27" i="4" l="1"/>
  <c r="AJ20" i="4"/>
  <c r="AH20" i="4"/>
  <c r="AC27" i="4"/>
  <c r="AC20" i="4"/>
  <c r="AA27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<sst xmlns="http://schemas.openxmlformats.org/spreadsheetml/2006/main" count="2872" uniqueCount="341">
  <si>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</si>
  <si>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</si>
  <si>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</si>
  <si>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</si>
  <si>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</si>
  <si>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</si>
  <si>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</si>
  <si>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</si>
  <si>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</si>
  <si>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</si>
  <si>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</si>
  <si>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</si>
  <si>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</si>
  <si>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</si>
  <si>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</si>
  <si>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</si>
  <si>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</si>
  <si>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</si>
  <si>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</si>
  <si>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</si>
  <si>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</si>
  <si>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</si>
  <si>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</si>
  <si>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</si>
  <si>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</si>
  <si>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</si>
  <si>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</si>
  <si>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</si>
  <si>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</si>
  <si>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</si>
  <si>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</si>
  <si>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</si>
  <si>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</si>
  <si>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</si>
  <si>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</si>
  <si>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</si>
  <si>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</si>
  <si>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</si>
  <si>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</si>
  <si>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</si>
  <si>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</si>
  <si>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</si>
  <si>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</si>
  <si>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</si>
  <si>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</si>
  <si>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</si>
  <si>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</si>
  <si>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</si>
  <si>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</si>
  <si>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</si>
  <si>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</si>
  <si>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</si>
  <si>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</si>
  <si>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</si>
  <si>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</si>
  <si>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</si>
  <si>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</si>
  <si>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</si>
  <si>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</si>
  <si>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</si>
  <si>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</si>
  <si>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</si>
  <si>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</si>
  <si>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</si>
  <si>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</si>
  <si>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</si>
  <si>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</si>
  <si>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</si>
  <si>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</si>
  <si>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</si>
  <si>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</si>
  <si>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</si>
  <si>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</si>
  <si>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</si>
  <si>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</si>
  <si>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</si>
  <si>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</si>
  <si>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</si>
  <si>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</si>
  <si>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</si>
  <si>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</si>
  <si>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</si>
  <si>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</si>
  <si>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</si>
  <si>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</si>
  <si>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</si>
  <si>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</si>
  <si>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</si>
  <si>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</si>
  <si>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</si>
  <si>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</si>
  <si>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</si>
  <si>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</si>
  <si>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</si>
  <si>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</si>
  <si>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</si>
  <si>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</si>
  <si>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</si>
  <si>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</si>
  <si>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</si>
  <si>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</si>
  <si>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</si>
  <si>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</si>
  <si>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</si>
  <si>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</si>
  <si>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</si>
  <si>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</si>
  <si>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</si>
  <si>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</si>
  <si>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</si>
  <si>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</si>
  <si>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</si>
  <si>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</si>
  <si>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</si>
  <si>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</si>
  <si>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</si>
  <si>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</si>
  <si>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</si>
  <si>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</si>
  <si>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</si>
  <si>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</si>
  <si>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</si>
  <si>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</si>
  <si>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</si>
  <si>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</si>
  <si>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</si>
  <si>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</si>
  <si>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</si>
  <si>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</si>
  <si>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</si>
  <si>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</si>
  <si>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</si>
  <si>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</si>
  <si>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</si>
  <si>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</si>
  <si>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</si>
  <si>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</si>
  <si>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</si>
  <si>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</si>
  <si>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</si>
  <si>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</si>
  <si>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</si>
  <si>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</si>
  <si>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</si>
  <si>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</si>
  <si>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</si>
  <si>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</si>
  <si>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</si>
  <si>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</si>
  <si>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</si>
  <si>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</si>
  <si>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</si>
  <si>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</si>
  <si>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</si>
  <si>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</si>
  <si>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</si>
  <si>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</si>
  <si>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</si>
  <si>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</si>
  <si>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</si>
  <si>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</si>
  <si>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</si>
  <si>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</si>
  <si>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</si>
  <si>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</si>
  <si>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</si>
  <si>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</si>
  <si>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</si>
  <si>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</si>
  <si>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J-1.2.1.2.1</t>
  </si>
  <si>
    <t>1.6.5.</t>
  </si>
  <si>
    <t>K-1.6.5.2</t>
  </si>
  <si>
    <t>K-1.6.5.3</t>
  </si>
  <si>
    <t>K-1.2.1.1.1</t>
  </si>
  <si>
    <t>K-1.2.2.1.1.1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</si>
  <si>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</si>
  <si>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</si>
  <si>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</si>
  <si>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K-1.6.6.1.</t>
  </si>
  <si>
    <t>1.4.6</t>
  </si>
  <si>
    <t>Строительство комплектной трансформаторной подстанции с трансформатором ТМГ 250 кВа</t>
  </si>
  <si>
    <t>K-1.4.6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</si>
  <si>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</si>
  <si>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</si>
  <si>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</si>
  <si>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</si>
  <si>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</si>
  <si>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</si>
  <si>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</si>
  <si>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</si>
  <si>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</si>
  <si>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</si>
  <si>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L-RO-TP-26</t>
  </si>
  <si>
    <t>1.2.1.1.3</t>
  </si>
  <si>
    <t>Реконструкция Оборудования ТП №50 - замена рубильников (4 шт.) и замена ТМ-160 на ТМГ250</t>
  </si>
  <si>
    <t>M-RO-TP-50</t>
  </si>
  <si>
    <t>1.2.1.1.4</t>
  </si>
  <si>
    <t>Реконструкция Оборудования ТП  №4Т - замена  оборудования РУ-0,4 кВ на ЩО-70 (Вв-Лин + Лин)</t>
  </si>
  <si>
    <t>N-RO-TP-4T</t>
  </si>
  <si>
    <t>1.2.1.1.5</t>
  </si>
  <si>
    <t>Реконструкция КТП №89  - замена на КТПН-ТВ-250/6/0,4</t>
  </si>
  <si>
    <t>N-RO-KTP-89</t>
  </si>
  <si>
    <t>1.2.1.1.6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</si>
  <si>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</si>
  <si>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</si>
  <si>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</si>
  <si>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</si>
  <si>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</si>
  <si>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</si>
  <si>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</si>
  <si>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</si>
  <si>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</si>
  <si>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</si>
  <si>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</si>
  <si>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</si>
  <si>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</si>
  <si>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</si>
  <si>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</si>
  <si>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</si>
  <si>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</si>
  <si>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</si>
  <si>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</si>
  <si>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</si>
  <si>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</si>
  <si>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</si>
  <si>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</si>
  <si>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</si>
  <si>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</si>
  <si>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</si>
  <si>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</si>
  <si>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</si>
  <si>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</si>
  <si>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</si>
  <si>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</si>
  <si>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</si>
  <si>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</si>
  <si>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</si>
  <si>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</si>
  <si>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</si>
  <si>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</si>
  <si>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</si>
  <si>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</si>
  <si>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</si>
  <si>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</si>
  <si>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</si>
  <si>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1.4.1</t>
  </si>
  <si>
    <t>L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</si>
  <si>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</si>
  <si>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</si>
  <si>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</si>
  <si>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</si>
  <si>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</si>
  <si>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</si>
  <si>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</si>
  <si>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1.4.4</t>
  </si>
  <si>
    <t>Строительство КЛ-6 кВ от КЛ-6  ф.712 до ТП№89 2хАСБ-3х240, 2х350 м</t>
  </si>
  <si>
    <t>N-S-KL-6KV-TP89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</si>
  <si>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</si>
  <si>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</si>
  <si>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</si>
  <si>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</si>
  <si>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</si>
  <si>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</si>
  <si>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</si>
  <si>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</si>
  <si>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</si>
  <si>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</si>
  <si>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</si>
  <si>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</si>
  <si>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</si>
  <si>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</si>
  <si>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</si>
  <si>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</si>
  <si>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</si>
  <si>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</si>
  <si>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</si>
  <si>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</si>
  <si>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</si>
  <si>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</si>
  <si>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</si>
  <si>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</si>
  <si>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</si>
  <si>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L-FERMER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</si>
  <si>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</si>
  <si>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</si>
  <si>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</si>
  <si>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</si>
  <si>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</si>
  <si>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</si>
  <si>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</si>
  <si>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</si>
  <si>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</si>
  <si>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</si>
  <si>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</si>
  <si>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</si>
  <si>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</si>
  <si>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</si>
  <si>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</si>
  <si>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</si>
  <si>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</si>
  <si>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</si>
  <si>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</si>
  <si>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</si>
  <si>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</si>
  <si>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</si>
  <si>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</si>
  <si>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</si>
  <si>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</si>
  <si>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</si>
  <si>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</si>
  <si>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</si>
  <si>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</si>
  <si>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</si>
  <si>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</si>
  <si>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</si>
  <si>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</si>
  <si>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</si>
  <si>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</si>
  <si>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</si>
  <si>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</si>
  <si>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</si>
  <si>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</si>
  <si>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</si>
  <si>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</si>
  <si>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</si>
  <si>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</si>
  <si>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</si>
  <si>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</si>
  <si>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</si>
  <si>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</si>
  <si>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</si>
  <si>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</si>
  <si>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</si>
  <si>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</si>
  <si>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</si>
  <si>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 xml:space="preserve"> на год 2025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</si>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</sst>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56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35" borderId="16" xfId="0" applyNumberFormat="1" applyFont="1" applyFill="1" applyBorder="1" applyAlignment="1">
      <alignment horizontal="center" vertical="center" wrapText="1"/>
    </xf>
    <xf numFmtId="166" fontId="45" fillId="24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166" fontId="45" fillId="32" borderId="3" xfId="0" applyNumberFormat="1" applyFont="1" applyFill="1" applyBorder="1" applyAlignment="1">
      <alignment horizontal="center" vertical="center" wrapText="1"/>
    </xf>
    <xf numFmtId="166" fontId="45" fillId="25" borderId="3" xfId="0" applyNumberFormat="1" applyFont="1" applyFill="1" applyBorder="1" applyAlignment="1">
      <alignment horizontal="center" vertical="center" wrapText="1"/>
    </xf>
    <xf numFmtId="166" fontId="38" fillId="25" borderId="3" xfId="0" applyNumberFormat="1" applyFont="1" applyFill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5" fillId="0" borderId="3" xfId="0" applyNumberFormat="1" applyFont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166" fontId="45" fillId="33" borderId="3" xfId="0" applyNumberFormat="1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166" fontId="45" fillId="28" borderId="3" xfId="0" applyNumberFormat="1" applyFont="1" applyFill="1" applyBorder="1" applyAlignment="1">
      <alignment horizontal="center" vertical="center" wrapText="1"/>
    </xf>
    <xf numFmtId="166" fontId="38" fillId="32" borderId="3" xfId="0" applyNumberFormat="1" applyFont="1" applyFill="1" applyBorder="1" applyAlignment="1">
      <alignment horizontal="center" vertical="center" wrapText="1"/>
    </xf>
    <xf numFmtId="166" fontId="38" fillId="28" borderId="3" xfId="0" applyNumberFormat="1" applyFont="1" applyFill="1" applyBorder="1" applyAlignment="1">
      <alignment horizontal="center" vertical="center" wrapText="1"/>
    </xf>
    <xf numFmtId="166" fontId="38" fillId="25" borderId="16" xfId="0" applyNumberFormat="1" applyFont="1" applyFill="1" applyBorder="1" applyAlignment="1">
      <alignment horizontal="center" vertical="center" wrapText="1"/>
    </xf>
    <xf numFmtId="166" fontId="49" fillId="27" borderId="3" xfId="0" applyNumberFormat="1" applyFont="1" applyFill="1" applyBorder="1" applyAlignment="1">
      <alignment horizontal="center" vertical="center" wrapText="1"/>
    </xf>
    <xf numFmtId="166" fontId="38" fillId="24" borderId="3" xfId="0" applyNumberFormat="1" applyFont="1" applyFill="1" applyBorder="1" applyAlignment="1">
      <alignment horizontal="center" vertical="center" wrapText="1"/>
    </xf>
    <xf numFmtId="166" fontId="45" fillId="24" borderId="16" xfId="0" applyNumberFormat="1" applyFont="1" applyFill="1" applyBorder="1" applyAlignment="1">
      <alignment horizontal="center" vertical="center" wrapText="1"/>
    </xf>
    <xf numFmtId="166" fontId="45" fillId="34" borderId="3" xfId="0" applyNumberFormat="1" applyFont="1" applyFill="1" applyBorder="1" applyAlignment="1">
      <alignment horizontal="center" vertical="center" wrapText="1"/>
    </xf>
    <xf numFmtId="166" fontId="45" fillId="27" borderId="2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79" zoomScaleNormal="100" zoomScaleSheetLayoutView="100" workbookViewId="0">
      <selection activeCell="A88" sqref="A88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50" t="s">
        <v>3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</row>
    <row r="5" spans="1:67" ht="18.75" x14ac:dyDescent="0.3">
      <c r="A5" s="151" t="s">
        <v>335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52" t="s">
        <v>58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53" t="s">
        <v>4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54" t="s">
        <v>175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42" t="s">
        <v>5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4" t="s">
        <v>6</v>
      </c>
      <c r="B15" s="147" t="s">
        <v>7</v>
      </c>
      <c r="C15" s="147" t="s">
        <v>8</v>
      </c>
      <c r="D15" s="148" t="s">
        <v>9</v>
      </c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25"/>
      <c r="AN15" s="25"/>
      <c r="AO15" s="25"/>
      <c r="AP15" s="25"/>
    </row>
    <row r="16" spans="1:67" s="26" customFormat="1" ht="40.5" customHeight="1" x14ac:dyDescent="0.25">
      <c r="A16" s="145"/>
      <c r="B16" s="147"/>
      <c r="C16" s="147"/>
      <c r="D16" s="148" t="s">
        <v>10</v>
      </c>
      <c r="E16" s="148"/>
      <c r="F16" s="148"/>
      <c r="G16" s="148"/>
      <c r="H16" s="148"/>
      <c r="I16" s="148"/>
      <c r="J16" s="148"/>
      <c r="K16" s="148" t="s">
        <v>11</v>
      </c>
      <c r="L16" s="148"/>
      <c r="M16" s="148"/>
      <c r="N16" s="148"/>
      <c r="O16" s="148"/>
      <c r="P16" s="148"/>
      <c r="Q16" s="148"/>
      <c r="R16" s="148" t="s">
        <v>12</v>
      </c>
      <c r="S16" s="148"/>
      <c r="T16" s="148"/>
      <c r="U16" s="148"/>
      <c r="V16" s="148"/>
      <c r="W16" s="148"/>
      <c r="X16" s="148"/>
      <c r="Y16" s="148" t="s">
        <v>13</v>
      </c>
      <c r="Z16" s="148"/>
      <c r="AA16" s="148"/>
      <c r="AB16" s="148"/>
      <c r="AC16" s="148"/>
      <c r="AD16" s="148"/>
      <c r="AE16" s="148"/>
      <c r="AF16" s="147" t="s">
        <v>14</v>
      </c>
      <c r="AG16" s="147"/>
      <c r="AH16" s="147"/>
      <c r="AI16" s="147"/>
      <c r="AJ16" s="147"/>
      <c r="AK16" s="147"/>
      <c r="AL16" s="147"/>
      <c r="AM16" s="25"/>
      <c r="AN16" s="25"/>
      <c r="AO16" s="25"/>
      <c r="AP16" s="25"/>
    </row>
    <row r="17" spans="1:38" s="26" customFormat="1" ht="40.5" customHeight="1" x14ac:dyDescent="0.25">
      <c r="A17" s="145"/>
      <c r="B17" s="147"/>
      <c r="C17" s="147"/>
      <c r="D17" s="20" t="s">
        <v>15</v>
      </c>
      <c r="E17" s="148" t="s">
        <v>16</v>
      </c>
      <c r="F17" s="148"/>
      <c r="G17" s="148"/>
      <c r="H17" s="148"/>
      <c r="I17" s="148"/>
      <c r="J17" s="148"/>
      <c r="K17" s="20" t="s">
        <v>15</v>
      </c>
      <c r="L17" s="147" t="s">
        <v>16</v>
      </c>
      <c r="M17" s="147"/>
      <c r="N17" s="147"/>
      <c r="O17" s="147"/>
      <c r="P17" s="147"/>
      <c r="Q17" s="147"/>
      <c r="R17" s="20" t="s">
        <v>15</v>
      </c>
      <c r="S17" s="147" t="s">
        <v>16</v>
      </c>
      <c r="T17" s="147"/>
      <c r="U17" s="147"/>
      <c r="V17" s="147"/>
      <c r="W17" s="147"/>
      <c r="X17" s="147"/>
      <c r="Y17" s="20" t="s">
        <v>15</v>
      </c>
      <c r="Z17" s="147" t="s">
        <v>16</v>
      </c>
      <c r="AA17" s="147"/>
      <c r="AB17" s="147"/>
      <c r="AC17" s="147"/>
      <c r="AD17" s="147"/>
      <c r="AE17" s="147"/>
      <c r="AF17" s="20" t="s">
        <v>15</v>
      </c>
      <c r="AG17" s="147" t="s">
        <v>16</v>
      </c>
      <c r="AH17" s="147"/>
      <c r="AI17" s="147"/>
      <c r="AJ17" s="147"/>
      <c r="AK17" s="147"/>
      <c r="AL17" s="147"/>
    </row>
    <row r="18" spans="1:38" s="26" customFormat="1" ht="54" customHeight="1" x14ac:dyDescent="0.25">
      <c r="A18" s="146"/>
      <c r="B18" s="147"/>
      <c r="C18" s="147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20">
        <f t="shared" ref="Z20" si="6">SUM(Z21:Z26)</f>
        <v>21.408129000000002</v>
      </c>
      <c r="AA20" s="121">
        <f t="shared" ref="AA20" si="7">SUM(AA21:AA26)</f>
        <v>0.25</v>
      </c>
      <c r="AB20" s="121">
        <v>0</v>
      </c>
      <c r="AC20" s="121">
        <f t="shared" ref="AC20" si="8">SUM(AC21:AC26)</f>
        <v>2.6829999999999998</v>
      </c>
      <c r="AD20" s="101" t="s">
        <v>168</v>
      </c>
      <c r="AE20" s="101" t="s">
        <v>168</v>
      </c>
      <c r="AF20" s="101" t="s">
        <v>168</v>
      </c>
      <c r="AG20" s="120">
        <f t="shared" ref="AG20" si="9">SUM(AG21:AG26)</f>
        <v>21.408129000000002</v>
      </c>
      <c r="AH20" s="121">
        <f t="shared" ref="AH20" si="10">SUM(AH21:AH26)</f>
        <v>0.25</v>
      </c>
      <c r="AI20" s="121">
        <v>0</v>
      </c>
      <c r="AJ20" s="121">
        <f t="shared" ref="AJ20" si="11">SUM(AJ21:AJ26)</f>
        <v>2.6829999999999998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2">E28</f>
        <v>0</v>
      </c>
      <c r="F21" s="100">
        <f t="shared" ref="F21:H21" si="13">F28</f>
        <v>0</v>
      </c>
      <c r="G21" s="101" t="s">
        <v>168</v>
      </c>
      <c r="H21" s="100">
        <f t="shared" si="13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4">L28</f>
        <v>0</v>
      </c>
      <c r="M21" s="100">
        <f t="shared" si="14"/>
        <v>0</v>
      </c>
      <c r="N21" s="101" t="s">
        <v>168</v>
      </c>
      <c r="O21" s="100">
        <f t="shared" ref="O21" si="15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6">S28</f>
        <v>0</v>
      </c>
      <c r="T21" s="100">
        <f t="shared" si="16"/>
        <v>0</v>
      </c>
      <c r="U21" s="101" t="s">
        <v>168</v>
      </c>
      <c r="V21" s="100">
        <f t="shared" ref="V21" si="17">V28</f>
        <v>0</v>
      </c>
      <c r="W21" s="101" t="s">
        <v>168</v>
      </c>
      <c r="X21" s="101" t="s">
        <v>168</v>
      </c>
      <c r="Y21" s="101" t="s">
        <v>168</v>
      </c>
      <c r="Z21" s="120">
        <f t="shared" ref="Z21:AA21" si="18">Z28</f>
        <v>0</v>
      </c>
      <c r="AA21" s="121">
        <f t="shared" si="18"/>
        <v>0</v>
      </c>
      <c r="AB21" s="121">
        <v>0</v>
      </c>
      <c r="AC21" s="121">
        <f t="shared" ref="AC21" si="19">AC28</f>
        <v>0</v>
      </c>
      <c r="AD21" s="101" t="s">
        <v>168</v>
      </c>
      <c r="AE21" s="101" t="s">
        <v>168</v>
      </c>
      <c r="AF21" s="101" t="s">
        <v>168</v>
      </c>
      <c r="AG21" s="120">
        <f t="shared" ref="AG21:AH21" si="20">AG28</f>
        <v>0</v>
      </c>
      <c r="AH21" s="121">
        <f t="shared" si="20"/>
        <v>0</v>
      </c>
      <c r="AI21" s="121">
        <v>0</v>
      </c>
      <c r="AJ21" s="121">
        <f t="shared" ref="AJ21" si="21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2">E52</f>
        <v>0</v>
      </c>
      <c r="F22" s="100">
        <f t="shared" ref="F22:H22" si="23">F52</f>
        <v>0</v>
      </c>
      <c r="G22" s="101" t="s">
        <v>168</v>
      </c>
      <c r="H22" s="100">
        <f t="shared" si="23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4">L52</f>
        <v>0</v>
      </c>
      <c r="M22" s="100">
        <f t="shared" si="24"/>
        <v>0</v>
      </c>
      <c r="N22" s="101" t="s">
        <v>168</v>
      </c>
      <c r="O22" s="100">
        <f t="shared" ref="O22" si="25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6">S52</f>
        <v>0</v>
      </c>
      <c r="T22" s="100">
        <f t="shared" si="26"/>
        <v>0</v>
      </c>
      <c r="U22" s="101" t="s">
        <v>168</v>
      </c>
      <c r="V22" s="100">
        <f t="shared" ref="V22" si="27">V52</f>
        <v>0</v>
      </c>
      <c r="W22" s="101" t="s">
        <v>168</v>
      </c>
      <c r="X22" s="101" t="s">
        <v>168</v>
      </c>
      <c r="Y22" s="101" t="s">
        <v>168</v>
      </c>
      <c r="Z22" s="120">
        <f t="shared" ref="Z22:AA22" si="28">Z52</f>
        <v>14.831923</v>
      </c>
      <c r="AA22" s="121">
        <f t="shared" si="28"/>
        <v>0.25</v>
      </c>
      <c r="AB22" s="121">
        <v>0</v>
      </c>
      <c r="AC22" s="121">
        <f t="shared" ref="AC22" si="29">AC52</f>
        <v>2.6829999999999998</v>
      </c>
      <c r="AD22" s="101" t="s">
        <v>168</v>
      </c>
      <c r="AE22" s="101" t="s">
        <v>168</v>
      </c>
      <c r="AF22" s="101" t="s">
        <v>168</v>
      </c>
      <c r="AG22" s="120">
        <f t="shared" ref="AG22:AH22" si="30">AG52</f>
        <v>14.831923</v>
      </c>
      <c r="AH22" s="121">
        <f t="shared" si="30"/>
        <v>0.25</v>
      </c>
      <c r="AI22" s="121">
        <v>0</v>
      </c>
      <c r="AJ22" s="121">
        <f t="shared" ref="AJ22" si="31">AJ52</f>
        <v>2.6829999999999998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20">
        <v>0</v>
      </c>
      <c r="AA23" s="121">
        <v>0</v>
      </c>
      <c r="AB23" s="121">
        <v>0</v>
      </c>
      <c r="AC23" s="121">
        <v>0</v>
      </c>
      <c r="AD23" s="101" t="s">
        <v>168</v>
      </c>
      <c r="AE23" s="101" t="s">
        <v>168</v>
      </c>
      <c r="AF23" s="101" t="s">
        <v>168</v>
      </c>
      <c r="AG23" s="120">
        <v>0</v>
      </c>
      <c r="AH23" s="121">
        <v>0</v>
      </c>
      <c r="AI23" s="121">
        <v>0</v>
      </c>
      <c r="AJ23" s="121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2">E99</f>
        <v>0</v>
      </c>
      <c r="F24" s="100">
        <f t="shared" ref="F24:H24" si="33">F99</f>
        <v>0</v>
      </c>
      <c r="G24" s="101" t="s">
        <v>168</v>
      </c>
      <c r="H24" s="100">
        <f t="shared" si="33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4">L99</f>
        <v>0</v>
      </c>
      <c r="M24" s="100">
        <f t="shared" si="34"/>
        <v>0</v>
      </c>
      <c r="N24" s="101" t="s">
        <v>168</v>
      </c>
      <c r="O24" s="100">
        <f t="shared" ref="O24" si="35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36">S99</f>
        <v>0</v>
      </c>
      <c r="T24" s="100">
        <f t="shared" si="36"/>
        <v>0</v>
      </c>
      <c r="U24" s="101" t="s">
        <v>168</v>
      </c>
      <c r="V24" s="100">
        <f t="shared" ref="V24" si="37">V99</f>
        <v>0</v>
      </c>
      <c r="W24" s="101" t="s">
        <v>168</v>
      </c>
      <c r="X24" s="101" t="s">
        <v>168</v>
      </c>
      <c r="Y24" s="101" t="s">
        <v>168</v>
      </c>
      <c r="Z24" s="120">
        <f t="shared" ref="Z24:AA24" si="38">Z99</f>
        <v>0</v>
      </c>
      <c r="AA24" s="121">
        <f t="shared" si="38"/>
        <v>0</v>
      </c>
      <c r="AB24" s="121">
        <v>0</v>
      </c>
      <c r="AC24" s="121">
        <f t="shared" ref="AC24" si="39">AC99</f>
        <v>0</v>
      </c>
      <c r="AD24" s="101" t="s">
        <v>168</v>
      </c>
      <c r="AE24" s="101" t="s">
        <v>168</v>
      </c>
      <c r="AF24" s="101" t="s">
        <v>168</v>
      </c>
      <c r="AG24" s="120">
        <f t="shared" ref="AG24:AH24" si="40">AG99</f>
        <v>0</v>
      </c>
      <c r="AH24" s="121">
        <f t="shared" si="40"/>
        <v>0</v>
      </c>
      <c r="AI24" s="121">
        <v>0</v>
      </c>
      <c r="AJ24" s="121">
        <f t="shared" ref="AJ24" si="41">AJ99</f>
        <v>0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20">
        <v>0</v>
      </c>
      <c r="AA25" s="121">
        <v>0</v>
      </c>
      <c r="AB25" s="121">
        <v>0</v>
      </c>
      <c r="AC25" s="121">
        <v>0</v>
      </c>
      <c r="AD25" s="101" t="s">
        <v>168</v>
      </c>
      <c r="AE25" s="101" t="s">
        <v>168</v>
      </c>
      <c r="AF25" s="101" t="s">
        <v>168</v>
      </c>
      <c r="AG25" s="120">
        <v>0</v>
      </c>
      <c r="AH25" s="121">
        <v>0</v>
      </c>
      <c r="AI25" s="121">
        <v>0</v>
      </c>
      <c r="AJ25" s="121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2">E115</f>
        <v>0</v>
      </c>
      <c r="F26" s="100">
        <f t="shared" ref="F26:H26" si="43">F115</f>
        <v>0</v>
      </c>
      <c r="G26" s="101" t="s">
        <v>168</v>
      </c>
      <c r="H26" s="100">
        <f t="shared" si="43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44">L115</f>
        <v>0</v>
      </c>
      <c r="M26" s="100">
        <f t="shared" si="44"/>
        <v>0</v>
      </c>
      <c r="N26" s="101" t="s">
        <v>168</v>
      </c>
      <c r="O26" s="100">
        <f t="shared" ref="O26" si="45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46">S115</f>
        <v>0</v>
      </c>
      <c r="T26" s="100">
        <f t="shared" si="46"/>
        <v>0</v>
      </c>
      <c r="U26" s="101" t="s">
        <v>168</v>
      </c>
      <c r="V26" s="100">
        <f t="shared" ref="V26" si="47">V115</f>
        <v>0</v>
      </c>
      <c r="W26" s="101" t="s">
        <v>168</v>
      </c>
      <c r="X26" s="101" t="s">
        <v>168</v>
      </c>
      <c r="Y26" s="101" t="s">
        <v>168</v>
      </c>
      <c r="Z26" s="120">
        <f t="shared" ref="Z26:AA26" si="48">Z115</f>
        <v>6.5762060000000009</v>
      </c>
      <c r="AA26" s="121">
        <f t="shared" si="48"/>
        <v>0</v>
      </c>
      <c r="AB26" s="121">
        <v>0</v>
      </c>
      <c r="AC26" s="121">
        <f t="shared" ref="AC26" si="49">AC115</f>
        <v>0</v>
      </c>
      <c r="AD26" s="101" t="s">
        <v>168</v>
      </c>
      <c r="AE26" s="101" t="s">
        <v>168</v>
      </c>
      <c r="AF26" s="101" t="s">
        <v>168</v>
      </c>
      <c r="AG26" s="120">
        <f t="shared" ref="AG26:AH26" si="50">AG115</f>
        <v>6.5762060000000009</v>
      </c>
      <c r="AH26" s="121">
        <f t="shared" si="50"/>
        <v>0</v>
      </c>
      <c r="AI26" s="121">
        <v>0</v>
      </c>
      <c r="AJ26" s="121">
        <f t="shared" ref="AJ26" si="51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52">E28+E52+E96+E99+E114+E115</f>
        <v>0</v>
      </c>
      <c r="F27" s="100">
        <f t="shared" ref="F27:H27" si="53">F28+F52+F96+F99+F114+F115</f>
        <v>0</v>
      </c>
      <c r="G27" s="102" t="s">
        <v>168</v>
      </c>
      <c r="H27" s="100">
        <f t="shared" si="53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54">L28+L52+L96+L99+L114+L115</f>
        <v>0</v>
      </c>
      <c r="M27" s="100">
        <f t="shared" si="54"/>
        <v>0</v>
      </c>
      <c r="N27" s="102" t="s">
        <v>168</v>
      </c>
      <c r="O27" s="100">
        <f t="shared" ref="O27" si="55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56">S28+S52+S96+S99+S114+S115</f>
        <v>0</v>
      </c>
      <c r="T27" s="100">
        <f t="shared" si="56"/>
        <v>0</v>
      </c>
      <c r="U27" s="102" t="s">
        <v>168</v>
      </c>
      <c r="V27" s="100">
        <f t="shared" ref="V27" si="57">V28+V52+V96+V99+V114+V115</f>
        <v>0</v>
      </c>
      <c r="W27" s="102" t="s">
        <v>168</v>
      </c>
      <c r="X27" s="102" t="s">
        <v>168</v>
      </c>
      <c r="Y27" s="102" t="s">
        <v>168</v>
      </c>
      <c r="Z27" s="122">
        <f t="shared" ref="Z27:AA27" si="58">Z28+Z52+Z96+Z99+Z114+Z115</f>
        <v>21.408129000000002</v>
      </c>
      <c r="AA27" s="120">
        <f t="shared" si="58"/>
        <v>0.25</v>
      </c>
      <c r="AB27" s="120">
        <v>0</v>
      </c>
      <c r="AC27" s="120">
        <f t="shared" ref="AC27" si="59">AC28+AC52+AC96+AC99+AC114+AC115</f>
        <v>2.6829999999999998</v>
      </c>
      <c r="AD27" s="102" t="s">
        <v>168</v>
      </c>
      <c r="AE27" s="102" t="s">
        <v>168</v>
      </c>
      <c r="AF27" s="102" t="s">
        <v>168</v>
      </c>
      <c r="AG27" s="122">
        <f t="shared" ref="AG27:AH27" si="60">AG28+AG52+AG96+AG99+AG114+AG115</f>
        <v>21.408129000000002</v>
      </c>
      <c r="AH27" s="120">
        <f t="shared" si="60"/>
        <v>0.25</v>
      </c>
      <c r="AI27" s="120">
        <v>0</v>
      </c>
      <c r="AJ27" s="120">
        <f t="shared" ref="AJ27" si="61">AJ28+AJ52+AJ96+AJ99+AJ114+AJ115</f>
        <v>2.6829999999999998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62">E29+E37+E40</f>
        <v>0</v>
      </c>
      <c r="F28" s="103">
        <f t="shared" ref="F28:H28" si="63">F29+F37+F40</f>
        <v>0</v>
      </c>
      <c r="G28" s="104" t="s">
        <v>168</v>
      </c>
      <c r="H28" s="103">
        <f t="shared" si="63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64">L29+L37+L40</f>
        <v>0</v>
      </c>
      <c r="M28" s="103">
        <f t="shared" si="64"/>
        <v>0</v>
      </c>
      <c r="N28" s="104" t="s">
        <v>168</v>
      </c>
      <c r="O28" s="103">
        <f t="shared" ref="O28" si="65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66">S29+S37+S40</f>
        <v>0</v>
      </c>
      <c r="T28" s="103">
        <f t="shared" si="66"/>
        <v>0</v>
      </c>
      <c r="U28" s="104" t="s">
        <v>168</v>
      </c>
      <c r="V28" s="103">
        <f t="shared" ref="V28" si="67">V29+V37+V40</f>
        <v>0</v>
      </c>
      <c r="W28" s="104" t="s">
        <v>168</v>
      </c>
      <c r="X28" s="104" t="s">
        <v>168</v>
      </c>
      <c r="Y28" s="104" t="s">
        <v>168</v>
      </c>
      <c r="Z28" s="123">
        <f t="shared" ref="Z28:AA28" si="68">Z29+Z37+Z40</f>
        <v>0</v>
      </c>
      <c r="AA28" s="124">
        <f t="shared" si="68"/>
        <v>0</v>
      </c>
      <c r="AB28" s="124">
        <v>0</v>
      </c>
      <c r="AC28" s="124">
        <f t="shared" ref="AC28" si="69">AC29+AC37+AC40</f>
        <v>0</v>
      </c>
      <c r="AD28" s="104" t="s">
        <v>168</v>
      </c>
      <c r="AE28" s="104" t="s">
        <v>168</v>
      </c>
      <c r="AF28" s="104" t="s">
        <v>168</v>
      </c>
      <c r="AG28" s="123">
        <f t="shared" ref="AG28:AH28" si="70">AG29+AG37+AG40</f>
        <v>0</v>
      </c>
      <c r="AH28" s="124">
        <f t="shared" si="70"/>
        <v>0</v>
      </c>
      <c r="AI28" s="124">
        <v>0</v>
      </c>
      <c r="AJ28" s="124">
        <f t="shared" ref="AJ28" si="71"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72">SUM(E30:E32)</f>
        <v>0</v>
      </c>
      <c r="F29" s="105">
        <f t="shared" ref="F29:H29" si="73">SUM(F30:F32)</f>
        <v>0</v>
      </c>
      <c r="G29" s="106" t="s">
        <v>168</v>
      </c>
      <c r="H29" s="105">
        <f t="shared" si="73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74">SUM(L30:L32)</f>
        <v>0</v>
      </c>
      <c r="M29" s="105">
        <f t="shared" si="74"/>
        <v>0</v>
      </c>
      <c r="N29" s="106" t="s">
        <v>168</v>
      </c>
      <c r="O29" s="105">
        <f t="shared" ref="O29" si="75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76">SUM(S30:S32)</f>
        <v>0</v>
      </c>
      <c r="T29" s="105">
        <f t="shared" si="76"/>
        <v>0</v>
      </c>
      <c r="U29" s="106" t="s">
        <v>168</v>
      </c>
      <c r="V29" s="105">
        <f t="shared" ref="V29" si="77">SUM(V30:V32)</f>
        <v>0</v>
      </c>
      <c r="W29" s="106" t="s">
        <v>168</v>
      </c>
      <c r="X29" s="106" t="s">
        <v>168</v>
      </c>
      <c r="Y29" s="106" t="s">
        <v>168</v>
      </c>
      <c r="Z29" s="125">
        <f t="shared" ref="Z29:AA29" si="78">SUM(Z30:Z32)</f>
        <v>0</v>
      </c>
      <c r="AA29" s="124">
        <f t="shared" si="78"/>
        <v>0</v>
      </c>
      <c r="AB29" s="124">
        <v>0</v>
      </c>
      <c r="AC29" s="124">
        <f t="shared" ref="AC29" si="79">SUM(AC30:AC32)</f>
        <v>0</v>
      </c>
      <c r="AD29" s="106" t="s">
        <v>168</v>
      </c>
      <c r="AE29" s="106" t="s">
        <v>168</v>
      </c>
      <c r="AF29" s="106" t="s">
        <v>168</v>
      </c>
      <c r="AG29" s="125">
        <f t="shared" ref="AG29:AH29" si="80">SUM(AG30:AG32)</f>
        <v>0</v>
      </c>
      <c r="AH29" s="124">
        <f t="shared" si="80"/>
        <v>0</v>
      </c>
      <c r="AI29" s="124">
        <v>0</v>
      </c>
      <c r="AJ29" s="124">
        <f t="shared" ref="AJ29" si="81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26">
        <v>0</v>
      </c>
      <c r="AA30" s="124">
        <v>0</v>
      </c>
      <c r="AB30" s="124">
        <v>0</v>
      </c>
      <c r="AC30" s="124">
        <v>0</v>
      </c>
      <c r="AD30" s="108" t="s">
        <v>168</v>
      </c>
      <c r="AE30" s="108" t="s">
        <v>168</v>
      </c>
      <c r="AF30" s="108" t="s">
        <v>168</v>
      </c>
      <c r="AG30" s="126">
        <v>0</v>
      </c>
      <c r="AH30" s="124">
        <v>0</v>
      </c>
      <c r="AI30" s="124">
        <v>0</v>
      </c>
      <c r="AJ30" s="124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26">
        <v>0</v>
      </c>
      <c r="AA31" s="124">
        <v>0</v>
      </c>
      <c r="AB31" s="124">
        <v>0</v>
      </c>
      <c r="AC31" s="124">
        <v>0</v>
      </c>
      <c r="AD31" s="109" t="s">
        <v>168</v>
      </c>
      <c r="AE31" s="109" t="s">
        <v>168</v>
      </c>
      <c r="AF31" s="109" t="s">
        <v>168</v>
      </c>
      <c r="AG31" s="126">
        <v>0</v>
      </c>
      <c r="AH31" s="124">
        <v>0</v>
      </c>
      <c r="AI31" s="124">
        <v>0</v>
      </c>
      <c r="AJ31" s="124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82">SUM(E33:E35)</f>
        <v>0</v>
      </c>
      <c r="F32" s="100">
        <f t="shared" ref="F32:H32" si="83">SUM(F33:F35)</f>
        <v>0</v>
      </c>
      <c r="G32" s="108" t="s">
        <v>168</v>
      </c>
      <c r="H32" s="100">
        <f t="shared" si="83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84">SUM(L33:L35)</f>
        <v>0</v>
      </c>
      <c r="M32" s="100">
        <f t="shared" si="84"/>
        <v>0</v>
      </c>
      <c r="N32" s="108" t="s">
        <v>168</v>
      </c>
      <c r="O32" s="100">
        <f t="shared" ref="O32" si="85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86">SUM(S33:S35)</f>
        <v>0</v>
      </c>
      <c r="T32" s="100">
        <f t="shared" si="86"/>
        <v>0</v>
      </c>
      <c r="U32" s="108" t="s">
        <v>168</v>
      </c>
      <c r="V32" s="100">
        <f t="shared" ref="V32" si="87">SUM(V33:V35)</f>
        <v>0</v>
      </c>
      <c r="W32" s="108" t="s">
        <v>168</v>
      </c>
      <c r="X32" s="108" t="s">
        <v>168</v>
      </c>
      <c r="Y32" s="108" t="s">
        <v>168</v>
      </c>
      <c r="Z32" s="127">
        <f t="shared" ref="Z32:AA32" si="88">SUM(Z33:Z35)</f>
        <v>0</v>
      </c>
      <c r="AA32" s="124">
        <f t="shared" si="88"/>
        <v>0</v>
      </c>
      <c r="AB32" s="124">
        <v>0</v>
      </c>
      <c r="AC32" s="124">
        <f t="shared" ref="AC32" si="89">SUM(AC33:AC35)</f>
        <v>0</v>
      </c>
      <c r="AD32" s="108" t="s">
        <v>168</v>
      </c>
      <c r="AE32" s="108" t="s">
        <v>168</v>
      </c>
      <c r="AF32" s="108" t="s">
        <v>168</v>
      </c>
      <c r="AG32" s="127">
        <f t="shared" ref="AG32:AH32" si="90">SUM(AG33:AG35)</f>
        <v>0</v>
      </c>
      <c r="AH32" s="124">
        <f t="shared" si="90"/>
        <v>0</v>
      </c>
      <c r="AI32" s="124">
        <v>0</v>
      </c>
      <c r="AJ32" s="124">
        <f t="shared" ref="AJ32" si="91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185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28">
        <v>0</v>
      </c>
      <c r="AA33" s="124">
        <v>0</v>
      </c>
      <c r="AB33" s="124">
        <v>0</v>
      </c>
      <c r="AC33" s="124">
        <v>0</v>
      </c>
      <c r="AD33" s="110" t="s">
        <v>168</v>
      </c>
      <c r="AE33" s="110" t="s">
        <v>168</v>
      </c>
      <c r="AF33" s="110" t="s">
        <v>168</v>
      </c>
      <c r="AG33" s="128">
        <v>0</v>
      </c>
      <c r="AH33" s="124">
        <v>0</v>
      </c>
      <c r="AI33" s="124">
        <v>0</v>
      </c>
      <c r="AJ33" s="124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186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28">
        <v>0</v>
      </c>
      <c r="AA34" s="124">
        <v>0</v>
      </c>
      <c r="AB34" s="124">
        <v>0</v>
      </c>
      <c r="AC34" s="124">
        <v>0</v>
      </c>
      <c r="AD34" s="110" t="s">
        <v>168</v>
      </c>
      <c r="AE34" s="110" t="s">
        <v>168</v>
      </c>
      <c r="AF34" s="110" t="s">
        <v>168</v>
      </c>
      <c r="AG34" s="128">
        <v>0</v>
      </c>
      <c r="AH34" s="124">
        <v>0</v>
      </c>
      <c r="AI34" s="124">
        <v>0</v>
      </c>
      <c r="AJ34" s="124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187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28">
        <v>0</v>
      </c>
      <c r="AA35" s="124">
        <v>0</v>
      </c>
      <c r="AB35" s="124">
        <v>0</v>
      </c>
      <c r="AC35" s="124">
        <v>0</v>
      </c>
      <c r="AD35" s="101" t="s">
        <v>168</v>
      </c>
      <c r="AE35" s="101" t="s">
        <v>168</v>
      </c>
      <c r="AF35" s="101" t="s">
        <v>168</v>
      </c>
      <c r="AG35" s="128">
        <v>0</v>
      </c>
      <c r="AH35" s="124">
        <v>0</v>
      </c>
      <c r="AI35" s="124">
        <v>0</v>
      </c>
      <c r="AJ35" s="124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188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28">
        <v>0</v>
      </c>
      <c r="AA36" s="124">
        <v>0</v>
      </c>
      <c r="AB36" s="124">
        <v>0</v>
      </c>
      <c r="AC36" s="124">
        <v>0</v>
      </c>
      <c r="AD36" s="110" t="s">
        <v>168</v>
      </c>
      <c r="AE36" s="110" t="s">
        <v>168</v>
      </c>
      <c r="AF36" s="110" t="s">
        <v>168</v>
      </c>
      <c r="AG36" s="128">
        <v>0</v>
      </c>
      <c r="AH36" s="124">
        <v>0</v>
      </c>
      <c r="AI36" s="124">
        <v>0</v>
      </c>
      <c r="AJ36" s="124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25">
        <v>0</v>
      </c>
      <c r="AA37" s="124">
        <v>0</v>
      </c>
      <c r="AB37" s="124">
        <v>0</v>
      </c>
      <c r="AC37" s="124">
        <v>0</v>
      </c>
      <c r="AD37" s="111" t="s">
        <v>168</v>
      </c>
      <c r="AE37" s="111" t="s">
        <v>168</v>
      </c>
      <c r="AF37" s="111" t="s">
        <v>168</v>
      </c>
      <c r="AG37" s="125">
        <v>0</v>
      </c>
      <c r="AH37" s="124">
        <v>0</v>
      </c>
      <c r="AI37" s="124">
        <v>0</v>
      </c>
      <c r="AJ37" s="124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28">
        <v>0</v>
      </c>
      <c r="AA38" s="124">
        <v>0</v>
      </c>
      <c r="AB38" s="124">
        <v>0</v>
      </c>
      <c r="AC38" s="124">
        <v>0</v>
      </c>
      <c r="AD38" s="110" t="s">
        <v>168</v>
      </c>
      <c r="AE38" s="110" t="s">
        <v>168</v>
      </c>
      <c r="AF38" s="110" t="s">
        <v>168</v>
      </c>
      <c r="AG38" s="128">
        <v>0</v>
      </c>
      <c r="AH38" s="124">
        <v>0</v>
      </c>
      <c r="AI38" s="124">
        <v>0</v>
      </c>
      <c r="AJ38" s="124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28">
        <v>0</v>
      </c>
      <c r="AA39" s="124">
        <v>0</v>
      </c>
      <c r="AB39" s="124">
        <v>0</v>
      </c>
      <c r="AC39" s="124">
        <v>0</v>
      </c>
      <c r="AD39" s="110" t="s">
        <v>168</v>
      </c>
      <c r="AE39" s="110" t="s">
        <v>168</v>
      </c>
      <c r="AF39" s="110" t="s">
        <v>168</v>
      </c>
      <c r="AG39" s="128">
        <v>0</v>
      </c>
      <c r="AH39" s="124">
        <v>0</v>
      </c>
      <c r="AI39" s="124">
        <v>0</v>
      </c>
      <c r="AJ39" s="124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25">
        <v>0</v>
      </c>
      <c r="AA40" s="124">
        <v>0</v>
      </c>
      <c r="AB40" s="124">
        <v>0</v>
      </c>
      <c r="AC40" s="124">
        <v>0</v>
      </c>
      <c r="AD40" s="110" t="s">
        <v>168</v>
      </c>
      <c r="AE40" s="110" t="s">
        <v>168</v>
      </c>
      <c r="AF40" s="110" t="s">
        <v>168</v>
      </c>
      <c r="AG40" s="125">
        <v>0</v>
      </c>
      <c r="AH40" s="124">
        <v>0</v>
      </c>
      <c r="AI40" s="124">
        <v>0</v>
      </c>
      <c r="AJ40" s="124">
        <v>0</v>
      </c>
      <c r="AK40" s="110" t="s">
        <v>168</v>
      </c>
      <c r="AL40" s="110" t="s">
        <v>168</v>
      </c>
    </row>
    <row r="41" spans="1:38" s="15" customFormat="1" ht="24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334</v>
      </c>
      <c r="F41" s="107" t="s">
        <v>334</v>
      </c>
      <c r="G41" s="110" t="s">
        <v>168</v>
      </c>
      <c r="H41" s="107" t="s">
        <v>334</v>
      </c>
      <c r="I41" s="110" t="s">
        <v>168</v>
      </c>
      <c r="J41" s="110" t="s">
        <v>168</v>
      </c>
      <c r="K41" s="110" t="s">
        <v>168</v>
      </c>
      <c r="L41" s="107" t="s">
        <v>334</v>
      </c>
      <c r="M41" s="107" t="s">
        <v>334</v>
      </c>
      <c r="N41" s="110" t="s">
        <v>168</v>
      </c>
      <c r="O41" s="107" t="s">
        <v>334</v>
      </c>
      <c r="P41" s="110" t="s">
        <v>168</v>
      </c>
      <c r="Q41" s="110" t="s">
        <v>168</v>
      </c>
      <c r="R41" s="110" t="s">
        <v>168</v>
      </c>
      <c r="S41" s="107" t="s">
        <v>334</v>
      </c>
      <c r="T41" s="107" t="s">
        <v>334</v>
      </c>
      <c r="U41" s="110" t="s">
        <v>168</v>
      </c>
      <c r="V41" s="107" t="s">
        <v>334</v>
      </c>
      <c r="W41" s="110" t="s">
        <v>168</v>
      </c>
      <c r="X41" s="110" t="s">
        <v>168</v>
      </c>
      <c r="Y41" s="110" t="s">
        <v>168</v>
      </c>
      <c r="Z41" s="129" t="s">
        <v>334</v>
      </c>
      <c r="AA41" s="124" t="s">
        <v>334</v>
      </c>
      <c r="AB41" s="124">
        <v>0</v>
      </c>
      <c r="AC41" s="124" t="s">
        <v>334</v>
      </c>
      <c r="AD41" s="110" t="s">
        <v>168</v>
      </c>
      <c r="AE41" s="110" t="s">
        <v>168</v>
      </c>
      <c r="AF41" s="110" t="s">
        <v>168</v>
      </c>
      <c r="AG41" s="129" t="s">
        <v>334</v>
      </c>
      <c r="AH41" s="124" t="s">
        <v>334</v>
      </c>
      <c r="AI41" s="124">
        <v>0</v>
      </c>
      <c r="AJ41" s="124" t="s">
        <v>334</v>
      </c>
      <c r="AK41" s="110" t="s">
        <v>168</v>
      </c>
      <c r="AL41" s="110" t="s">
        <v>168</v>
      </c>
    </row>
    <row r="42" spans="1:38" s="15" customFormat="1" ht="72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334</v>
      </c>
      <c r="F42" s="107" t="s">
        <v>334</v>
      </c>
      <c r="G42" s="110" t="s">
        <v>168</v>
      </c>
      <c r="H42" s="107" t="s">
        <v>334</v>
      </c>
      <c r="I42" s="110" t="s">
        <v>168</v>
      </c>
      <c r="J42" s="110" t="s">
        <v>168</v>
      </c>
      <c r="K42" s="110" t="s">
        <v>168</v>
      </c>
      <c r="L42" s="107" t="s">
        <v>334</v>
      </c>
      <c r="M42" s="107" t="s">
        <v>334</v>
      </c>
      <c r="N42" s="110" t="s">
        <v>168</v>
      </c>
      <c r="O42" s="107" t="s">
        <v>334</v>
      </c>
      <c r="P42" s="110" t="s">
        <v>168</v>
      </c>
      <c r="Q42" s="110" t="s">
        <v>168</v>
      </c>
      <c r="R42" s="110" t="s">
        <v>168</v>
      </c>
      <c r="S42" s="107" t="s">
        <v>334</v>
      </c>
      <c r="T42" s="107" t="s">
        <v>334</v>
      </c>
      <c r="U42" s="110" t="s">
        <v>168</v>
      </c>
      <c r="V42" s="107" t="s">
        <v>334</v>
      </c>
      <c r="W42" s="110" t="s">
        <v>168</v>
      </c>
      <c r="X42" s="110" t="s">
        <v>168</v>
      </c>
      <c r="Y42" s="110" t="s">
        <v>168</v>
      </c>
      <c r="Z42" s="129" t="s">
        <v>334</v>
      </c>
      <c r="AA42" s="124" t="s">
        <v>334</v>
      </c>
      <c r="AB42" s="124">
        <v>0</v>
      </c>
      <c r="AC42" s="124" t="s">
        <v>334</v>
      </c>
      <c r="AD42" s="110" t="s">
        <v>168</v>
      </c>
      <c r="AE42" s="110" t="s">
        <v>168</v>
      </c>
      <c r="AF42" s="110" t="s">
        <v>168</v>
      </c>
      <c r="AG42" s="129" t="s">
        <v>334</v>
      </c>
      <c r="AH42" s="124" t="s">
        <v>334</v>
      </c>
      <c r="AI42" s="124">
        <v>0</v>
      </c>
      <c r="AJ42" s="124" t="s">
        <v>334</v>
      </c>
      <c r="AK42" s="110" t="s">
        <v>168</v>
      </c>
      <c r="AL42" s="110" t="s">
        <v>168</v>
      </c>
    </row>
    <row r="43" spans="1:38" s="15" customFormat="1" ht="72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28">
        <v>0</v>
      </c>
      <c r="AA43" s="124">
        <v>0</v>
      </c>
      <c r="AB43" s="124">
        <v>0</v>
      </c>
      <c r="AC43" s="124">
        <v>0</v>
      </c>
      <c r="AD43" s="110" t="s">
        <v>168</v>
      </c>
      <c r="AE43" s="110" t="s">
        <v>168</v>
      </c>
      <c r="AF43" s="110" t="s">
        <v>168</v>
      </c>
      <c r="AG43" s="128">
        <v>0</v>
      </c>
      <c r="AH43" s="124">
        <v>0</v>
      </c>
      <c r="AI43" s="124">
        <v>0</v>
      </c>
      <c r="AJ43" s="124">
        <v>0</v>
      </c>
      <c r="AK43" s="110" t="s">
        <v>168</v>
      </c>
      <c r="AL43" s="110" t="s">
        <v>168</v>
      </c>
    </row>
    <row r="44" spans="1:38" s="15" customFormat="1" ht="72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28">
        <v>0</v>
      </c>
      <c r="AA44" s="124">
        <v>0</v>
      </c>
      <c r="AB44" s="124">
        <v>0</v>
      </c>
      <c r="AC44" s="124">
        <v>0</v>
      </c>
      <c r="AD44" s="110" t="s">
        <v>168</v>
      </c>
      <c r="AE44" s="110" t="s">
        <v>168</v>
      </c>
      <c r="AF44" s="110" t="s">
        <v>168</v>
      </c>
      <c r="AG44" s="128">
        <v>0</v>
      </c>
      <c r="AH44" s="124">
        <v>0</v>
      </c>
      <c r="AI44" s="124">
        <v>0</v>
      </c>
      <c r="AJ44" s="124">
        <v>0</v>
      </c>
      <c r="AK44" s="110" t="s">
        <v>168</v>
      </c>
      <c r="AL44" s="110" t="s">
        <v>168</v>
      </c>
    </row>
    <row r="45" spans="1:38" s="15" customFormat="1" ht="24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28">
        <v>0</v>
      </c>
      <c r="AA45" s="124">
        <v>0</v>
      </c>
      <c r="AB45" s="124">
        <v>0</v>
      </c>
      <c r="AC45" s="124">
        <v>0</v>
      </c>
      <c r="AD45" s="110" t="s">
        <v>168</v>
      </c>
      <c r="AE45" s="110" t="s">
        <v>168</v>
      </c>
      <c r="AF45" s="110" t="s">
        <v>168</v>
      </c>
      <c r="AG45" s="128">
        <v>0</v>
      </c>
      <c r="AH45" s="124">
        <v>0</v>
      </c>
      <c r="AI45" s="124">
        <v>0</v>
      </c>
      <c r="AJ45" s="124">
        <v>0</v>
      </c>
      <c r="AK45" s="110" t="s">
        <v>168</v>
      </c>
      <c r="AL45" s="110" t="s">
        <v>168</v>
      </c>
    </row>
    <row r="46" spans="1:38" s="15" customFormat="1" ht="72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334</v>
      </c>
      <c r="F46" s="107" t="s">
        <v>334</v>
      </c>
      <c r="G46" s="110" t="s">
        <v>168</v>
      </c>
      <c r="H46" s="107" t="s">
        <v>334</v>
      </c>
      <c r="I46" s="110" t="s">
        <v>168</v>
      </c>
      <c r="J46" s="110" t="s">
        <v>168</v>
      </c>
      <c r="K46" s="110" t="s">
        <v>168</v>
      </c>
      <c r="L46" s="107" t="s">
        <v>334</v>
      </c>
      <c r="M46" s="107" t="s">
        <v>334</v>
      </c>
      <c r="N46" s="110" t="s">
        <v>168</v>
      </c>
      <c r="O46" s="107" t="s">
        <v>334</v>
      </c>
      <c r="P46" s="110" t="s">
        <v>168</v>
      </c>
      <c r="Q46" s="110" t="s">
        <v>168</v>
      </c>
      <c r="R46" s="110" t="s">
        <v>168</v>
      </c>
      <c r="S46" s="107" t="s">
        <v>334</v>
      </c>
      <c r="T46" s="107" t="s">
        <v>334</v>
      </c>
      <c r="U46" s="110" t="s">
        <v>168</v>
      </c>
      <c r="V46" s="107" t="s">
        <v>334</v>
      </c>
      <c r="W46" s="110" t="s">
        <v>168</v>
      </c>
      <c r="X46" s="110" t="s">
        <v>168</v>
      </c>
      <c r="Y46" s="110" t="s">
        <v>168</v>
      </c>
      <c r="Z46" s="128" t="s">
        <v>334</v>
      </c>
      <c r="AA46" s="124" t="s">
        <v>334</v>
      </c>
      <c r="AB46" s="124">
        <v>0</v>
      </c>
      <c r="AC46" s="124" t="s">
        <v>334</v>
      </c>
      <c r="AD46" s="110" t="s">
        <v>168</v>
      </c>
      <c r="AE46" s="110" t="s">
        <v>168</v>
      </c>
      <c r="AF46" s="110" t="s">
        <v>168</v>
      </c>
      <c r="AG46" s="128" t="s">
        <v>334</v>
      </c>
      <c r="AH46" s="124" t="s">
        <v>334</v>
      </c>
      <c r="AI46" s="124">
        <v>0</v>
      </c>
      <c r="AJ46" s="124" t="s">
        <v>334</v>
      </c>
      <c r="AK46" s="110" t="s">
        <v>168</v>
      </c>
      <c r="AL46" s="110" t="s">
        <v>168</v>
      </c>
    </row>
    <row r="47" spans="1:38" s="15" customFormat="1" ht="72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28">
        <v>0</v>
      </c>
      <c r="AA47" s="124">
        <v>0</v>
      </c>
      <c r="AB47" s="124">
        <v>0</v>
      </c>
      <c r="AC47" s="124">
        <v>0</v>
      </c>
      <c r="AD47" s="110" t="s">
        <v>168</v>
      </c>
      <c r="AE47" s="110" t="s">
        <v>168</v>
      </c>
      <c r="AF47" s="110" t="s">
        <v>168</v>
      </c>
      <c r="AG47" s="128">
        <v>0</v>
      </c>
      <c r="AH47" s="124">
        <v>0</v>
      </c>
      <c r="AI47" s="124">
        <v>0</v>
      </c>
      <c r="AJ47" s="124">
        <v>0</v>
      </c>
      <c r="AK47" s="110" t="s">
        <v>168</v>
      </c>
      <c r="AL47" s="110" t="s">
        <v>168</v>
      </c>
    </row>
    <row r="48" spans="1:38" s="28" customFormat="1" ht="72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28">
        <v>0</v>
      </c>
      <c r="AA48" s="124">
        <v>0</v>
      </c>
      <c r="AB48" s="124">
        <v>0</v>
      </c>
      <c r="AC48" s="124">
        <v>0</v>
      </c>
      <c r="AD48" s="110" t="s">
        <v>168</v>
      </c>
      <c r="AE48" s="110" t="s">
        <v>168</v>
      </c>
      <c r="AF48" s="110" t="s">
        <v>168</v>
      </c>
      <c r="AG48" s="128">
        <v>0</v>
      </c>
      <c r="AH48" s="124">
        <v>0</v>
      </c>
      <c r="AI48" s="124">
        <v>0</v>
      </c>
      <c r="AJ48" s="124">
        <v>0</v>
      </c>
      <c r="AK48" s="110" t="s">
        <v>168</v>
      </c>
      <c r="AL48" s="110" t="s">
        <v>168</v>
      </c>
    </row>
    <row r="49" spans="1:38" s="32" customFormat="1" ht="60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28">
        <v>0</v>
      </c>
      <c r="AA49" s="120">
        <v>0</v>
      </c>
      <c r="AB49" s="121">
        <v>0</v>
      </c>
      <c r="AC49" s="121">
        <v>0</v>
      </c>
      <c r="AD49" s="110" t="s">
        <v>168</v>
      </c>
      <c r="AE49" s="110" t="s">
        <v>168</v>
      </c>
      <c r="AF49" s="110" t="s">
        <v>168</v>
      </c>
      <c r="AG49" s="128">
        <v>0</v>
      </c>
      <c r="AH49" s="120">
        <v>0</v>
      </c>
      <c r="AI49" s="121">
        <v>0</v>
      </c>
      <c r="AJ49" s="121">
        <v>0</v>
      </c>
      <c r="AK49" s="110" t="s">
        <v>168</v>
      </c>
      <c r="AL49" s="110" t="s">
        <v>168</v>
      </c>
    </row>
    <row r="50" spans="1:38" s="31" customFormat="1" ht="60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28">
        <v>0</v>
      </c>
      <c r="AA50" s="120">
        <v>0</v>
      </c>
      <c r="AB50" s="121" t="s">
        <v>334</v>
      </c>
      <c r="AC50" s="121">
        <v>0</v>
      </c>
      <c r="AD50" s="112" t="s">
        <v>168</v>
      </c>
      <c r="AE50" s="112" t="s">
        <v>168</v>
      </c>
      <c r="AF50" s="112" t="s">
        <v>168</v>
      </c>
      <c r="AG50" s="128">
        <v>0</v>
      </c>
      <c r="AH50" s="120">
        <v>0</v>
      </c>
      <c r="AI50" s="121" t="s">
        <v>334</v>
      </c>
      <c r="AJ50" s="121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28">
        <v>0</v>
      </c>
      <c r="AA51" s="121">
        <v>0</v>
      </c>
      <c r="AB51" s="121" t="s">
        <v>334</v>
      </c>
      <c r="AC51" s="121">
        <v>0</v>
      </c>
      <c r="AD51" s="101" t="s">
        <v>168</v>
      </c>
      <c r="AE51" s="101" t="s">
        <v>168</v>
      </c>
      <c r="AF51" s="101" t="s">
        <v>168</v>
      </c>
      <c r="AG51" s="128">
        <v>0</v>
      </c>
      <c r="AH51" s="121">
        <v>0</v>
      </c>
      <c r="AI51" s="121" t="s">
        <v>334</v>
      </c>
      <c r="AJ51" s="121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92">E53+E64+E78+E93</f>
        <v>0</v>
      </c>
      <c r="F52" s="103">
        <f t="shared" ref="F52:H52" si="93">F53+F64+F78+F93</f>
        <v>0</v>
      </c>
      <c r="G52" s="104" t="s">
        <v>168</v>
      </c>
      <c r="H52" s="103">
        <f t="shared" si="93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94">L53+L64+L78+L93</f>
        <v>0</v>
      </c>
      <c r="M52" s="103">
        <f t="shared" si="94"/>
        <v>0</v>
      </c>
      <c r="N52" s="104" t="s">
        <v>168</v>
      </c>
      <c r="O52" s="103">
        <f t="shared" ref="O52" si="95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96">S53+S64+S78+S93</f>
        <v>0</v>
      </c>
      <c r="T52" s="103">
        <f t="shared" si="96"/>
        <v>0</v>
      </c>
      <c r="U52" s="104" t="s">
        <v>168</v>
      </c>
      <c r="V52" s="103">
        <f t="shared" ref="V52" si="97">V53+V64+V78+V93</f>
        <v>0</v>
      </c>
      <c r="W52" s="104" t="s">
        <v>168</v>
      </c>
      <c r="X52" s="104" t="s">
        <v>168</v>
      </c>
      <c r="Y52" s="104" t="s">
        <v>168</v>
      </c>
      <c r="Z52" s="123">
        <f t="shared" ref="Z52:AA52" si="98">Z53+Z64+Z78+Z93</f>
        <v>14.831923</v>
      </c>
      <c r="AA52" s="130">
        <f t="shared" si="98"/>
        <v>0.25</v>
      </c>
      <c r="AB52" s="124" t="s">
        <v>334</v>
      </c>
      <c r="AC52" s="124">
        <f t="shared" ref="AC52" si="99">AC53+AC64+AC78+AC93</f>
        <v>2.6829999999999998</v>
      </c>
      <c r="AD52" s="104" t="s">
        <v>168</v>
      </c>
      <c r="AE52" s="104" t="s">
        <v>168</v>
      </c>
      <c r="AF52" s="104" t="s">
        <v>168</v>
      </c>
      <c r="AG52" s="123">
        <f t="shared" ref="AG52:AH52" si="100">AG53+AG64+AG78+AG93</f>
        <v>14.831923</v>
      </c>
      <c r="AH52" s="130">
        <f t="shared" si="100"/>
        <v>0.25</v>
      </c>
      <c r="AI52" s="124" t="s">
        <v>334</v>
      </c>
      <c r="AJ52" s="124">
        <f t="shared" ref="AJ52" si="101">AJ53+AJ64+AJ78+AJ93</f>
        <v>2.6829999999999998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02">E54+E61</f>
        <v>0</v>
      </c>
      <c r="F53" s="105">
        <f t="shared" ref="F53:H53" si="103">F54+F61</f>
        <v>0</v>
      </c>
      <c r="G53" s="106" t="s">
        <v>168</v>
      </c>
      <c r="H53" s="105">
        <f t="shared" si="103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04">L54+L61</f>
        <v>0</v>
      </c>
      <c r="M53" s="105">
        <f t="shared" si="104"/>
        <v>0</v>
      </c>
      <c r="N53" s="106" t="s">
        <v>168</v>
      </c>
      <c r="O53" s="105">
        <f t="shared" ref="O53" si="105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06">S54+S61</f>
        <v>0</v>
      </c>
      <c r="T53" s="105">
        <f t="shared" si="106"/>
        <v>0</v>
      </c>
      <c r="U53" s="106" t="s">
        <v>168</v>
      </c>
      <c r="V53" s="105">
        <f t="shared" ref="V53" si="107">V54+V61</f>
        <v>0</v>
      </c>
      <c r="W53" s="106" t="s">
        <v>168</v>
      </c>
      <c r="X53" s="106" t="s">
        <v>168</v>
      </c>
      <c r="Y53" s="106" t="s">
        <v>168</v>
      </c>
      <c r="Z53" s="125">
        <f t="shared" ref="Z53:AA53" si="108">Z54+Z61</f>
        <v>2.7993540000000001</v>
      </c>
      <c r="AA53" s="130">
        <f t="shared" si="108"/>
        <v>0.25</v>
      </c>
      <c r="AB53" s="124" t="s">
        <v>334</v>
      </c>
      <c r="AC53" s="124">
        <f t="shared" ref="AC53" si="109">AC54+AC61</f>
        <v>0</v>
      </c>
      <c r="AD53" s="106" t="s">
        <v>168</v>
      </c>
      <c r="AE53" s="106" t="s">
        <v>168</v>
      </c>
      <c r="AF53" s="106" t="s">
        <v>168</v>
      </c>
      <c r="AG53" s="125">
        <f t="shared" ref="AG53:AH53" si="110">AG54+AG61</f>
        <v>2.7993540000000001</v>
      </c>
      <c r="AH53" s="130">
        <f t="shared" si="110"/>
        <v>0.25</v>
      </c>
      <c r="AI53" s="124" t="s">
        <v>334</v>
      </c>
      <c r="AJ53" s="124">
        <f t="shared" ref="AJ53" si="111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12">SUM(E55:E60)</f>
        <v>0</v>
      </c>
      <c r="F54" s="107">
        <f t="shared" ref="F54:H54" si="113">SUM(F55:F60)</f>
        <v>0</v>
      </c>
      <c r="G54" s="102" t="s">
        <v>168</v>
      </c>
      <c r="H54" s="107">
        <f t="shared" si="113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14">SUM(L55:L60)</f>
        <v>0</v>
      </c>
      <c r="M54" s="107">
        <f t="shared" si="114"/>
        <v>0</v>
      </c>
      <c r="N54" s="102" t="s">
        <v>168</v>
      </c>
      <c r="O54" s="107">
        <f t="shared" ref="O54" si="115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16">SUM(S55:S60)</f>
        <v>0</v>
      </c>
      <c r="T54" s="107">
        <f t="shared" si="116"/>
        <v>0</v>
      </c>
      <c r="U54" s="102" t="s">
        <v>168</v>
      </c>
      <c r="V54" s="107">
        <f t="shared" ref="V54" si="117">SUM(V55:V60)</f>
        <v>0</v>
      </c>
      <c r="W54" s="102" t="s">
        <v>168</v>
      </c>
      <c r="X54" s="102" t="s">
        <v>168</v>
      </c>
      <c r="Y54" s="102" t="s">
        <v>168</v>
      </c>
      <c r="Z54" s="126">
        <f t="shared" ref="Z54:AA54" si="118">SUM(Z55:Z60)</f>
        <v>0.57674700000000001</v>
      </c>
      <c r="AA54" s="130">
        <f t="shared" si="118"/>
        <v>0.25</v>
      </c>
      <c r="AB54" s="124" t="s">
        <v>334</v>
      </c>
      <c r="AC54" s="124">
        <f t="shared" ref="AC54" si="119">SUM(AC55:AC60)</f>
        <v>0</v>
      </c>
      <c r="AD54" s="102" t="s">
        <v>168</v>
      </c>
      <c r="AE54" s="102" t="s">
        <v>168</v>
      </c>
      <c r="AF54" s="102" t="s">
        <v>168</v>
      </c>
      <c r="AG54" s="126">
        <f t="shared" ref="AG54:AH54" si="120">SUM(AG55:AG60)</f>
        <v>0.57674700000000001</v>
      </c>
      <c r="AH54" s="130">
        <f t="shared" si="120"/>
        <v>0.25</v>
      </c>
      <c r="AI54" s="124" t="s">
        <v>334</v>
      </c>
      <c r="AJ54" s="124">
        <f t="shared" ref="AJ54" si="121">SUM(AJ55:AJ60)</f>
        <v>0</v>
      </c>
      <c r="AK54" s="102" t="s">
        <v>168</v>
      </c>
      <c r="AL54" s="102" t="s">
        <v>168</v>
      </c>
    </row>
    <row r="55" spans="1:38" s="15" customFormat="1" x14ac:dyDescent="0.25">
      <c r="A55" s="70" t="s">
        <v>189</v>
      </c>
      <c r="B55" s="71" t="s">
        <v>119</v>
      </c>
      <c r="C55" s="72" t="s">
        <v>173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31">
        <v>0</v>
      </c>
      <c r="AA55" s="130">
        <v>0</v>
      </c>
      <c r="AB55" s="124" t="s">
        <v>334</v>
      </c>
      <c r="AC55" s="124">
        <v>0</v>
      </c>
      <c r="AD55" s="114" t="s">
        <v>168</v>
      </c>
      <c r="AE55" s="114" t="s">
        <v>168</v>
      </c>
      <c r="AF55" s="114" t="s">
        <v>168</v>
      </c>
      <c r="AG55" s="131">
        <v>0</v>
      </c>
      <c r="AH55" s="130">
        <v>0</v>
      </c>
      <c r="AI55" s="124" t="s">
        <v>334</v>
      </c>
      <c r="AJ55" s="124">
        <v>0</v>
      </c>
      <c r="AK55" s="114" t="s">
        <v>168</v>
      </c>
      <c r="AL55" s="114" t="s">
        <v>168</v>
      </c>
    </row>
    <row r="56" spans="1:38" s="29" customFormat="1" ht="24" x14ac:dyDescent="0.25">
      <c r="A56" s="62" t="s">
        <v>190</v>
      </c>
      <c r="B56" s="73" t="s">
        <v>191</v>
      </c>
      <c r="C56" s="62" t="s">
        <v>192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28">
        <v>0</v>
      </c>
      <c r="AA56" s="130">
        <v>0</v>
      </c>
      <c r="AB56" s="124" t="s">
        <v>334</v>
      </c>
      <c r="AC56" s="124">
        <v>0</v>
      </c>
      <c r="AD56" s="101" t="s">
        <v>168</v>
      </c>
      <c r="AE56" s="101" t="s">
        <v>168</v>
      </c>
      <c r="AF56" s="101" t="s">
        <v>168</v>
      </c>
      <c r="AG56" s="128">
        <v>0</v>
      </c>
      <c r="AH56" s="130">
        <v>0</v>
      </c>
      <c r="AI56" s="124" t="s">
        <v>334</v>
      </c>
      <c r="AJ56" s="124">
        <v>0</v>
      </c>
      <c r="AK56" s="101" t="s">
        <v>168</v>
      </c>
      <c r="AL56" s="101" t="s">
        <v>168</v>
      </c>
    </row>
    <row r="57" spans="1:38" s="29" customFormat="1" ht="24" x14ac:dyDescent="0.25">
      <c r="A57" s="62" t="s">
        <v>193</v>
      </c>
      <c r="B57" s="73" t="s">
        <v>194</v>
      </c>
      <c r="C57" s="62" t="s">
        <v>195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28">
        <v>0</v>
      </c>
      <c r="AA57" s="130">
        <v>0</v>
      </c>
      <c r="AB57" s="124" t="s">
        <v>334</v>
      </c>
      <c r="AC57" s="124">
        <v>0</v>
      </c>
      <c r="AD57" s="101" t="s">
        <v>168</v>
      </c>
      <c r="AE57" s="101" t="s">
        <v>168</v>
      </c>
      <c r="AF57" s="101" t="s">
        <v>168</v>
      </c>
      <c r="AG57" s="128">
        <v>0</v>
      </c>
      <c r="AH57" s="130">
        <v>0</v>
      </c>
      <c r="AI57" s="124" t="s">
        <v>334</v>
      </c>
      <c r="AJ57" s="124">
        <v>0</v>
      </c>
      <c r="AK57" s="101" t="s">
        <v>168</v>
      </c>
      <c r="AL57" s="101" t="s">
        <v>168</v>
      </c>
    </row>
    <row r="58" spans="1:38" s="15" customFormat="1" ht="36" x14ac:dyDescent="0.25">
      <c r="A58" s="62" t="s">
        <v>196</v>
      </c>
      <c r="B58" s="73" t="s">
        <v>197</v>
      </c>
      <c r="C58" s="62" t="s">
        <v>198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28">
        <v>0</v>
      </c>
      <c r="AA58" s="130">
        <v>0</v>
      </c>
      <c r="AB58" s="124" t="s">
        <v>334</v>
      </c>
      <c r="AC58" s="124">
        <v>0</v>
      </c>
      <c r="AD58" s="101" t="s">
        <v>168</v>
      </c>
      <c r="AE58" s="101" t="s">
        <v>168</v>
      </c>
      <c r="AF58" s="101" t="s">
        <v>168</v>
      </c>
      <c r="AG58" s="128">
        <v>0</v>
      </c>
      <c r="AH58" s="130">
        <v>0</v>
      </c>
      <c r="AI58" s="124" t="s">
        <v>334</v>
      </c>
      <c r="AJ58" s="124">
        <v>0</v>
      </c>
      <c r="AK58" s="101" t="s">
        <v>168</v>
      </c>
      <c r="AL58" s="101" t="s">
        <v>168</v>
      </c>
    </row>
    <row r="59" spans="1:38" s="15" customFormat="1" ht="24" x14ac:dyDescent="0.25">
      <c r="A59" s="62" t="s">
        <v>199</v>
      </c>
      <c r="B59" s="73" t="s">
        <v>200</v>
      </c>
      <c r="C59" s="66" t="s">
        <v>201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28">
        <v>0</v>
      </c>
      <c r="AA59" s="130">
        <v>0</v>
      </c>
      <c r="AB59" s="124" t="s">
        <v>334</v>
      </c>
      <c r="AC59" s="124">
        <v>0</v>
      </c>
      <c r="AD59" s="101" t="s">
        <v>168</v>
      </c>
      <c r="AE59" s="101" t="s">
        <v>168</v>
      </c>
      <c r="AF59" s="101" t="s">
        <v>168</v>
      </c>
      <c r="AG59" s="128">
        <v>0</v>
      </c>
      <c r="AH59" s="130">
        <v>0</v>
      </c>
      <c r="AI59" s="124" t="s">
        <v>334</v>
      </c>
      <c r="AJ59" s="124">
        <v>0</v>
      </c>
      <c r="AK59" s="101" t="s">
        <v>168</v>
      </c>
      <c r="AL59" s="101" t="s">
        <v>168</v>
      </c>
    </row>
    <row r="60" spans="1:38" s="29" customFormat="1" ht="24" x14ac:dyDescent="0.25">
      <c r="A60" s="62" t="s">
        <v>202</v>
      </c>
      <c r="B60" s="73" t="s">
        <v>203</v>
      </c>
      <c r="C60" s="66" t="s">
        <v>204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28">
        <v>0.57674700000000001</v>
      </c>
      <c r="AA60" s="130">
        <v>0.25</v>
      </c>
      <c r="AB60" s="124" t="s">
        <v>334</v>
      </c>
      <c r="AC60" s="124">
        <v>0</v>
      </c>
      <c r="AD60" s="101" t="s">
        <v>168</v>
      </c>
      <c r="AE60" s="101" t="s">
        <v>168</v>
      </c>
      <c r="AF60" s="101" t="s">
        <v>168</v>
      </c>
      <c r="AG60" s="128">
        <v>0.57674700000000001</v>
      </c>
      <c r="AH60" s="130">
        <v>0.25</v>
      </c>
      <c r="AI60" s="124" t="s">
        <v>334</v>
      </c>
      <c r="AJ60" s="124">
        <v>0</v>
      </c>
      <c r="AK60" s="101" t="s">
        <v>168</v>
      </c>
      <c r="AL60" s="101" t="s">
        <v>168</v>
      </c>
    </row>
    <row r="61" spans="1:38" s="15" customFormat="1" ht="48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22">E62</f>
        <v>0</v>
      </c>
      <c r="F61" s="107">
        <f t="shared" si="122"/>
        <v>0</v>
      </c>
      <c r="G61" s="102" t="s">
        <v>168</v>
      </c>
      <c r="H61" s="107">
        <f t="shared" si="122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23">L62</f>
        <v>0</v>
      </c>
      <c r="M61" s="107">
        <f t="shared" si="123"/>
        <v>0</v>
      </c>
      <c r="N61" s="102" t="s">
        <v>168</v>
      </c>
      <c r="O61" s="107">
        <f t="shared" si="123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24">S62</f>
        <v>0</v>
      </c>
      <c r="T61" s="107">
        <f t="shared" si="124"/>
        <v>0</v>
      </c>
      <c r="U61" s="102" t="s">
        <v>168</v>
      </c>
      <c r="V61" s="107">
        <f t="shared" si="124"/>
        <v>0</v>
      </c>
      <c r="W61" s="102" t="s">
        <v>168</v>
      </c>
      <c r="X61" s="102" t="s">
        <v>168</v>
      </c>
      <c r="Y61" s="102" t="s">
        <v>168</v>
      </c>
      <c r="Z61" s="126">
        <f>SUM(Z62:Z63)</f>
        <v>2.222607</v>
      </c>
      <c r="AA61" s="120">
        <f t="shared" ref="AA61" si="125">SUM(AA62:AA63)</f>
        <v>0</v>
      </c>
      <c r="AB61" s="124" t="s">
        <v>334</v>
      </c>
      <c r="AC61" s="124">
        <f t="shared" ref="AC61" si="126">SUM(AC62:AC63)</f>
        <v>0</v>
      </c>
      <c r="AD61" s="102" t="s">
        <v>168</v>
      </c>
      <c r="AE61" s="102" t="s">
        <v>168</v>
      </c>
      <c r="AF61" s="102" t="s">
        <v>168</v>
      </c>
      <c r="AG61" s="126">
        <f>SUM(AG62:AG63)</f>
        <v>2.222607</v>
      </c>
      <c r="AH61" s="120">
        <f t="shared" ref="AH61" si="127">SUM(AH62:AH63)</f>
        <v>0</v>
      </c>
      <c r="AI61" s="124" t="s">
        <v>334</v>
      </c>
      <c r="AJ61" s="124">
        <f t="shared" ref="AJ61" si="128">SUM(AJ62:AJ63)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205</v>
      </c>
      <c r="C62" s="66" t="s">
        <v>169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28">
        <v>0</v>
      </c>
      <c r="AA62" s="120">
        <f>SUM(AA63:AA63)</f>
        <v>0</v>
      </c>
      <c r="AB62" s="121" t="s">
        <v>334</v>
      </c>
      <c r="AC62" s="121">
        <f>SUM(AC63:AC63)</f>
        <v>0</v>
      </c>
      <c r="AD62" s="101" t="s">
        <v>168</v>
      </c>
      <c r="AE62" s="101" t="s">
        <v>168</v>
      </c>
      <c r="AF62" s="101" t="s">
        <v>168</v>
      </c>
      <c r="AG62" s="128">
        <v>0</v>
      </c>
      <c r="AH62" s="120">
        <f>SUM(AH63:AH63)</f>
        <v>0</v>
      </c>
      <c r="AI62" s="121" t="s">
        <v>334</v>
      </c>
      <c r="AJ62" s="121">
        <f>SUM(AJ63:AJ63)</f>
        <v>0</v>
      </c>
      <c r="AK62" s="101" t="s">
        <v>168</v>
      </c>
      <c r="AL62" s="101" t="s">
        <v>168</v>
      </c>
    </row>
    <row r="63" spans="1:38" s="15" customFormat="1" ht="24" x14ac:dyDescent="0.25">
      <c r="A63" s="62" t="s">
        <v>122</v>
      </c>
      <c r="B63" s="73" t="s">
        <v>206</v>
      </c>
      <c r="C63" s="66" t="s">
        <v>207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28">
        <v>2.222607</v>
      </c>
      <c r="AA63" s="120">
        <v>0</v>
      </c>
      <c r="AB63" s="121" t="s">
        <v>334</v>
      </c>
      <c r="AC63" s="121">
        <v>0</v>
      </c>
      <c r="AD63" s="101" t="s">
        <v>168</v>
      </c>
      <c r="AE63" s="101" t="s">
        <v>168</v>
      </c>
      <c r="AF63" s="101" t="s">
        <v>168</v>
      </c>
      <c r="AG63" s="128">
        <v>2.222607</v>
      </c>
      <c r="AH63" s="120">
        <v>0</v>
      </c>
      <c r="AI63" s="121" t="s">
        <v>334</v>
      </c>
      <c r="AJ63" s="121">
        <v>0</v>
      </c>
      <c r="AK63" s="101" t="s">
        <v>168</v>
      </c>
      <c r="AL63" s="101" t="s">
        <v>168</v>
      </c>
    </row>
    <row r="64" spans="1:38" s="15" customFormat="1" ht="36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29">E65+E77</f>
        <v>0</v>
      </c>
      <c r="F64" s="105">
        <f t="shared" ref="F64:H64" si="130">F65+F77</f>
        <v>0</v>
      </c>
      <c r="G64" s="106" t="s">
        <v>168</v>
      </c>
      <c r="H64" s="105">
        <f t="shared" si="130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31">L65+L77</f>
        <v>0</v>
      </c>
      <c r="M64" s="105">
        <f t="shared" si="131"/>
        <v>0</v>
      </c>
      <c r="N64" s="106" t="s">
        <v>168</v>
      </c>
      <c r="O64" s="105">
        <f t="shared" ref="O64" si="132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33">S65+S77</f>
        <v>0</v>
      </c>
      <c r="T64" s="105">
        <f t="shared" si="133"/>
        <v>0</v>
      </c>
      <c r="U64" s="106" t="s">
        <v>168</v>
      </c>
      <c r="V64" s="105">
        <f t="shared" ref="V64" si="134">V65+V77</f>
        <v>0</v>
      </c>
      <c r="W64" s="106" t="s">
        <v>168</v>
      </c>
      <c r="X64" s="106" t="s">
        <v>168</v>
      </c>
      <c r="Y64" s="106" t="s">
        <v>168</v>
      </c>
      <c r="Z64" s="125">
        <f t="shared" ref="Z64:AA64" si="135">Z65+Z77</f>
        <v>1.5882579999999999</v>
      </c>
      <c r="AA64" s="132">
        <f t="shared" si="135"/>
        <v>0</v>
      </c>
      <c r="AB64" s="124" t="s">
        <v>334</v>
      </c>
      <c r="AC64" s="124">
        <f t="shared" ref="AC64" si="136">AC65+AC77</f>
        <v>2.6829999999999998</v>
      </c>
      <c r="AD64" s="106" t="s">
        <v>168</v>
      </c>
      <c r="AE64" s="106" t="s">
        <v>168</v>
      </c>
      <c r="AF64" s="106" t="s">
        <v>168</v>
      </c>
      <c r="AG64" s="125">
        <f t="shared" ref="AG64:AH64" si="137">AG65+AG77</f>
        <v>1.5882579999999999</v>
      </c>
      <c r="AH64" s="132">
        <f t="shared" si="137"/>
        <v>0</v>
      </c>
      <c r="AI64" s="124" t="s">
        <v>334</v>
      </c>
      <c r="AJ64" s="124">
        <f t="shared" ref="AJ64" si="138">AJ65+AJ77</f>
        <v>2.6829999999999998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39">E66+E68+E71+E72+E73+E75</f>
        <v>0</v>
      </c>
      <c r="F65" s="115">
        <f t="shared" ref="F65:H65" si="140">F66+F68+F71+F72+F73+F75</f>
        <v>0</v>
      </c>
      <c r="G65" s="116" t="s">
        <v>168</v>
      </c>
      <c r="H65" s="115">
        <f t="shared" si="140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41">L66+L68+L71+L72+L73+L75</f>
        <v>0</v>
      </c>
      <c r="M65" s="115">
        <f t="shared" si="141"/>
        <v>0</v>
      </c>
      <c r="N65" s="116" t="s">
        <v>168</v>
      </c>
      <c r="O65" s="115">
        <f t="shared" ref="O65" si="142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43">S66+S68+S71+S72+S73+S75</f>
        <v>0</v>
      </c>
      <c r="T65" s="115">
        <f t="shared" si="143"/>
        <v>0</v>
      </c>
      <c r="U65" s="116" t="s">
        <v>168</v>
      </c>
      <c r="V65" s="115">
        <f t="shared" ref="V65" si="144">V66+V68+V71+V72+V73+V75</f>
        <v>0</v>
      </c>
      <c r="W65" s="116" t="s">
        <v>168</v>
      </c>
      <c r="X65" s="116" t="s">
        <v>168</v>
      </c>
      <c r="Y65" s="116" t="s">
        <v>168</v>
      </c>
      <c r="Z65" s="133">
        <f t="shared" ref="Z65" si="145">Z66+Z68+Z71+Z72+Z73+Z75</f>
        <v>1.5882579999999999</v>
      </c>
      <c r="AA65" s="132">
        <f>AA66+AA68+AA71+AA72+AA73+AA75</f>
        <v>0</v>
      </c>
      <c r="AB65" s="124" t="s">
        <v>334</v>
      </c>
      <c r="AC65" s="124">
        <f t="shared" ref="AC65" si="146">AC66+AC68+AC71+AC72+AC73+AC75</f>
        <v>2.6829999999999998</v>
      </c>
      <c r="AD65" s="116" t="s">
        <v>168</v>
      </c>
      <c r="AE65" s="116" t="s">
        <v>168</v>
      </c>
      <c r="AF65" s="116" t="s">
        <v>168</v>
      </c>
      <c r="AG65" s="133">
        <f t="shared" ref="AG65" si="147">AG66+AG68+AG71+AG72+AG73+AG75</f>
        <v>1.5882579999999999</v>
      </c>
      <c r="AH65" s="132">
        <f>AH66+AH68+AH71+AH72+AH73+AH75</f>
        <v>0</v>
      </c>
      <c r="AI65" s="124" t="s">
        <v>334</v>
      </c>
      <c r="AJ65" s="124">
        <f t="shared" ref="AJ65" si="148">AJ66+AJ68+AJ71+AJ72+AJ73+AJ75</f>
        <v>2.6829999999999998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208</v>
      </c>
      <c r="C66" s="79"/>
      <c r="D66" s="104" t="s">
        <v>168</v>
      </c>
      <c r="E66" s="103">
        <f t="shared" ref="E66:H66" si="149">SUM(E67:E67)</f>
        <v>0</v>
      </c>
      <c r="F66" s="103">
        <f t="shared" si="149"/>
        <v>0</v>
      </c>
      <c r="G66" s="104" t="s">
        <v>168</v>
      </c>
      <c r="H66" s="103">
        <f t="shared" si="149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50">SUM(L67:L67)</f>
        <v>0</v>
      </c>
      <c r="M66" s="103">
        <f t="shared" si="150"/>
        <v>0</v>
      </c>
      <c r="N66" s="104" t="s">
        <v>168</v>
      </c>
      <c r="O66" s="103">
        <f t="shared" si="150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51">SUM(S67:S67)</f>
        <v>0</v>
      </c>
      <c r="T66" s="103">
        <f t="shared" si="151"/>
        <v>0</v>
      </c>
      <c r="U66" s="104" t="s">
        <v>168</v>
      </c>
      <c r="V66" s="103">
        <f t="shared" si="151"/>
        <v>0</v>
      </c>
      <c r="W66" s="104" t="s">
        <v>168</v>
      </c>
      <c r="X66" s="104" t="s">
        <v>168</v>
      </c>
      <c r="Y66" s="104" t="s">
        <v>168</v>
      </c>
      <c r="Z66" s="123">
        <f t="shared" ref="Z66:AA66" si="152">SUM(Z67:Z67)</f>
        <v>0</v>
      </c>
      <c r="AA66" s="132">
        <f t="shared" si="152"/>
        <v>0</v>
      </c>
      <c r="AB66" s="124" t="s">
        <v>334</v>
      </c>
      <c r="AC66" s="124">
        <f t="shared" ref="AC66" si="153">SUM(AC67:AC67)</f>
        <v>0</v>
      </c>
      <c r="AD66" s="104" t="s">
        <v>168</v>
      </c>
      <c r="AE66" s="104" t="s">
        <v>168</v>
      </c>
      <c r="AF66" s="104" t="s">
        <v>168</v>
      </c>
      <c r="AG66" s="123">
        <f t="shared" ref="AG66:AH66" si="154">SUM(AG67:AG67)</f>
        <v>0</v>
      </c>
      <c r="AH66" s="132">
        <f t="shared" si="154"/>
        <v>0</v>
      </c>
      <c r="AI66" s="124" t="s">
        <v>334</v>
      </c>
      <c r="AJ66" s="124">
        <f t="shared" ref="AJ66" si="155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209</v>
      </c>
      <c r="B67" s="80" t="s">
        <v>210</v>
      </c>
      <c r="C67" s="81" t="s">
        <v>174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31"/>
      <c r="AA67" s="124">
        <v>0</v>
      </c>
      <c r="AB67" s="124" t="s">
        <v>334</v>
      </c>
      <c r="AC67" s="124"/>
      <c r="AD67" s="116" t="s">
        <v>168</v>
      </c>
      <c r="AE67" s="116" t="s">
        <v>168</v>
      </c>
      <c r="AF67" s="116" t="s">
        <v>168</v>
      </c>
      <c r="AG67" s="131"/>
      <c r="AH67" s="124">
        <v>0</v>
      </c>
      <c r="AI67" s="124" t="s">
        <v>334</v>
      </c>
      <c r="AJ67" s="124"/>
      <c r="AK67" s="116" t="s">
        <v>168</v>
      </c>
      <c r="AL67" s="116" t="s">
        <v>168</v>
      </c>
    </row>
    <row r="68" spans="1:38" s="50" customFormat="1" x14ac:dyDescent="0.25">
      <c r="A68" s="56" t="s">
        <v>211</v>
      </c>
      <c r="B68" s="78" t="s">
        <v>212</v>
      </c>
      <c r="C68" s="79"/>
      <c r="D68" s="104" t="s">
        <v>168</v>
      </c>
      <c r="E68" s="103">
        <f t="shared" ref="E68" si="156">SUM(E69:E70)</f>
        <v>0</v>
      </c>
      <c r="F68" s="103">
        <f t="shared" ref="F68:H68" si="157">SUM(F69:F70)</f>
        <v>0</v>
      </c>
      <c r="G68" s="104" t="s">
        <v>168</v>
      </c>
      <c r="H68" s="103">
        <f t="shared" si="157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58">SUM(L69:L70)</f>
        <v>0</v>
      </c>
      <c r="M68" s="103">
        <f t="shared" si="158"/>
        <v>0</v>
      </c>
      <c r="N68" s="104" t="s">
        <v>168</v>
      </c>
      <c r="O68" s="103">
        <f t="shared" ref="O68" si="159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60">SUM(S69:S70)</f>
        <v>0</v>
      </c>
      <c r="T68" s="103">
        <f t="shared" si="160"/>
        <v>0</v>
      </c>
      <c r="U68" s="104" t="s">
        <v>168</v>
      </c>
      <c r="V68" s="103">
        <f t="shared" ref="V68" si="161">SUM(V69:V70)</f>
        <v>0</v>
      </c>
      <c r="W68" s="104" t="s">
        <v>168</v>
      </c>
      <c r="X68" s="104" t="s">
        <v>168</v>
      </c>
      <c r="Y68" s="104" t="s">
        <v>168</v>
      </c>
      <c r="Z68" s="123">
        <f t="shared" ref="Z68:AA68" si="162">SUM(Z69:Z70)</f>
        <v>1.334689</v>
      </c>
      <c r="AA68" s="121">
        <f t="shared" si="162"/>
        <v>0</v>
      </c>
      <c r="AB68" s="121" t="s">
        <v>334</v>
      </c>
      <c r="AC68" s="121">
        <f t="shared" ref="AC68" si="163">SUM(AC69:AC70)</f>
        <v>2.5</v>
      </c>
      <c r="AD68" s="104" t="s">
        <v>168</v>
      </c>
      <c r="AE68" s="104" t="s">
        <v>168</v>
      </c>
      <c r="AF68" s="104" t="s">
        <v>168</v>
      </c>
      <c r="AG68" s="123">
        <f t="shared" ref="AG68:AH68" si="164">SUM(AG69:AG70)</f>
        <v>1.334689</v>
      </c>
      <c r="AH68" s="121">
        <f t="shared" si="164"/>
        <v>0</v>
      </c>
      <c r="AI68" s="121" t="s">
        <v>334</v>
      </c>
      <c r="AJ68" s="121">
        <f t="shared" ref="AJ68" si="165">SUM(AJ69:AJ70)</f>
        <v>2.5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213</v>
      </c>
      <c r="B69" s="74" t="s">
        <v>214</v>
      </c>
      <c r="C69" s="66" t="s">
        <v>215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28">
        <v>1.334689</v>
      </c>
      <c r="AA69" s="130">
        <v>0</v>
      </c>
      <c r="AB69" s="121" t="s">
        <v>334</v>
      </c>
      <c r="AC69" s="121">
        <v>2.5</v>
      </c>
      <c r="AD69" s="101" t="s">
        <v>168</v>
      </c>
      <c r="AE69" s="101" t="s">
        <v>168</v>
      </c>
      <c r="AF69" s="101" t="s">
        <v>168</v>
      </c>
      <c r="AG69" s="128">
        <v>1.334689</v>
      </c>
      <c r="AH69" s="130">
        <v>0</v>
      </c>
      <c r="AI69" s="121" t="s">
        <v>334</v>
      </c>
      <c r="AJ69" s="121">
        <v>2.5</v>
      </c>
      <c r="AK69" s="101" t="s">
        <v>168</v>
      </c>
      <c r="AL69" s="101" t="s">
        <v>168</v>
      </c>
    </row>
    <row r="70" spans="1:38" s="15" customFormat="1" ht="24" x14ac:dyDescent="0.25">
      <c r="A70" s="62" t="s">
        <v>216</v>
      </c>
      <c r="B70" s="82" t="s">
        <v>217</v>
      </c>
      <c r="C70" s="66" t="s">
        <v>218</v>
      </c>
      <c r="D70" s="101" t="s">
        <v>168</v>
      </c>
      <c r="E70" s="107">
        <v>0</v>
      </c>
      <c r="F70" s="107">
        <v>0</v>
      </c>
      <c r="G70" s="101" t="s">
        <v>168</v>
      </c>
      <c r="H70" s="107">
        <v>0</v>
      </c>
      <c r="I70" s="101" t="s">
        <v>168</v>
      </c>
      <c r="J70" s="101" t="s">
        <v>168</v>
      </c>
      <c r="K70" s="101" t="s">
        <v>168</v>
      </c>
      <c r="L70" s="107">
        <v>0</v>
      </c>
      <c r="M70" s="107">
        <v>0</v>
      </c>
      <c r="N70" s="101" t="s">
        <v>168</v>
      </c>
      <c r="O70" s="107">
        <v>0</v>
      </c>
      <c r="P70" s="101" t="s">
        <v>168</v>
      </c>
      <c r="Q70" s="101" t="s">
        <v>168</v>
      </c>
      <c r="R70" s="101" t="s">
        <v>168</v>
      </c>
      <c r="S70" s="107">
        <v>0</v>
      </c>
      <c r="T70" s="107">
        <v>0</v>
      </c>
      <c r="U70" s="101" t="s">
        <v>168</v>
      </c>
      <c r="V70" s="107">
        <v>0</v>
      </c>
      <c r="W70" s="101" t="s">
        <v>168</v>
      </c>
      <c r="X70" s="101" t="s">
        <v>168</v>
      </c>
      <c r="Y70" s="101" t="s">
        <v>168</v>
      </c>
      <c r="Z70" s="128">
        <v>0</v>
      </c>
      <c r="AA70" s="130">
        <v>0</v>
      </c>
      <c r="AB70" s="121" t="s">
        <v>334</v>
      </c>
      <c r="AC70" s="121">
        <v>0</v>
      </c>
      <c r="AD70" s="101" t="s">
        <v>168</v>
      </c>
      <c r="AE70" s="101" t="s">
        <v>168</v>
      </c>
      <c r="AF70" s="101" t="s">
        <v>168</v>
      </c>
      <c r="AG70" s="128">
        <v>0</v>
      </c>
      <c r="AH70" s="130">
        <v>0</v>
      </c>
      <c r="AI70" s="121" t="s">
        <v>334</v>
      </c>
      <c r="AJ70" s="121">
        <v>0</v>
      </c>
      <c r="AK70" s="101" t="s">
        <v>168</v>
      </c>
      <c r="AL70" s="101" t="s">
        <v>168</v>
      </c>
    </row>
    <row r="71" spans="1:38" s="15" customFormat="1" x14ac:dyDescent="0.25">
      <c r="A71" s="56" t="s">
        <v>219</v>
      </c>
      <c r="B71" s="83" t="s">
        <v>220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23"/>
      <c r="AA71" s="124">
        <v>0</v>
      </c>
      <c r="AB71" s="124" t="s">
        <v>334</v>
      </c>
      <c r="AC71" s="124">
        <v>0</v>
      </c>
      <c r="AD71" s="104" t="s">
        <v>168</v>
      </c>
      <c r="AE71" s="104" t="s">
        <v>168</v>
      </c>
      <c r="AF71" s="104" t="s">
        <v>168</v>
      </c>
      <c r="AG71" s="123"/>
      <c r="AH71" s="124">
        <v>0</v>
      </c>
      <c r="AI71" s="124" t="s">
        <v>334</v>
      </c>
      <c r="AJ71" s="124">
        <v>0</v>
      </c>
      <c r="AK71" s="104" t="s">
        <v>168</v>
      </c>
      <c r="AL71" s="104" t="s">
        <v>168</v>
      </c>
    </row>
    <row r="72" spans="1:38" s="15" customFormat="1" x14ac:dyDescent="0.25">
      <c r="A72" s="56" t="s">
        <v>221</v>
      </c>
      <c r="B72" s="83" t="s">
        <v>222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23"/>
      <c r="AA72" s="124">
        <v>0</v>
      </c>
      <c r="AB72" s="124" t="s">
        <v>334</v>
      </c>
      <c r="AC72" s="124">
        <v>0</v>
      </c>
      <c r="AD72" s="104" t="s">
        <v>168</v>
      </c>
      <c r="AE72" s="104" t="s">
        <v>168</v>
      </c>
      <c r="AF72" s="104" t="s">
        <v>168</v>
      </c>
      <c r="AG72" s="123"/>
      <c r="AH72" s="124">
        <v>0</v>
      </c>
      <c r="AI72" s="124" t="s">
        <v>334</v>
      </c>
      <c r="AJ72" s="124">
        <v>0</v>
      </c>
      <c r="AK72" s="104" t="s">
        <v>168</v>
      </c>
      <c r="AL72" s="104" t="s">
        <v>168</v>
      </c>
    </row>
    <row r="73" spans="1:38" s="29" customFormat="1" x14ac:dyDescent="0.25">
      <c r="A73" s="56" t="s">
        <v>223</v>
      </c>
      <c r="B73" s="83" t="s">
        <v>224</v>
      </c>
      <c r="C73" s="79"/>
      <c r="D73" s="104" t="s">
        <v>168</v>
      </c>
      <c r="E73" s="103">
        <f t="shared" ref="E73:H73" si="166">SUM(E74:E74)</f>
        <v>0</v>
      </c>
      <c r="F73" s="103">
        <f t="shared" si="166"/>
        <v>0</v>
      </c>
      <c r="G73" s="104" t="s">
        <v>168</v>
      </c>
      <c r="H73" s="103">
        <f t="shared" si="166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67">SUM(L74:L74)</f>
        <v>0</v>
      </c>
      <c r="M73" s="103">
        <f t="shared" si="167"/>
        <v>0</v>
      </c>
      <c r="N73" s="104" t="s">
        <v>168</v>
      </c>
      <c r="O73" s="103">
        <f t="shared" si="167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68">SUM(S74:S74)</f>
        <v>0</v>
      </c>
      <c r="T73" s="103">
        <f t="shared" si="168"/>
        <v>0</v>
      </c>
      <c r="U73" s="104" t="s">
        <v>168</v>
      </c>
      <c r="V73" s="103">
        <f t="shared" si="168"/>
        <v>0</v>
      </c>
      <c r="W73" s="104" t="s">
        <v>168</v>
      </c>
      <c r="X73" s="104" t="s">
        <v>168</v>
      </c>
      <c r="Y73" s="104" t="s">
        <v>168</v>
      </c>
      <c r="Z73" s="123">
        <f t="shared" ref="Z73:AA73" si="169">SUM(Z74:Z74)</f>
        <v>0</v>
      </c>
      <c r="AA73" s="124">
        <f t="shared" si="169"/>
        <v>0</v>
      </c>
      <c r="AB73" s="124" t="s">
        <v>334</v>
      </c>
      <c r="AC73" s="124">
        <v>0</v>
      </c>
      <c r="AD73" s="104" t="s">
        <v>168</v>
      </c>
      <c r="AE73" s="104" t="s">
        <v>168</v>
      </c>
      <c r="AF73" s="104" t="s">
        <v>168</v>
      </c>
      <c r="AG73" s="123">
        <f t="shared" ref="AG73:AH73" si="170">SUM(AG74:AG74)</f>
        <v>0</v>
      </c>
      <c r="AH73" s="124">
        <f t="shared" si="170"/>
        <v>0</v>
      </c>
      <c r="AI73" s="124" t="s">
        <v>334</v>
      </c>
      <c r="AJ73" s="124">
        <v>0</v>
      </c>
      <c r="AK73" s="104" t="s">
        <v>168</v>
      </c>
      <c r="AL73" s="104" t="s">
        <v>168</v>
      </c>
    </row>
    <row r="74" spans="1:38" s="15" customFormat="1" ht="72" x14ac:dyDescent="0.25">
      <c r="A74" s="62" t="s">
        <v>225</v>
      </c>
      <c r="B74" s="74" t="s">
        <v>226</v>
      </c>
      <c r="C74" s="66" t="s">
        <v>227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28">
        <v>0</v>
      </c>
      <c r="AA74" s="124">
        <v>0</v>
      </c>
      <c r="AB74" s="124" t="s">
        <v>334</v>
      </c>
      <c r="AC74" s="124">
        <v>0</v>
      </c>
      <c r="AD74" s="110" t="s">
        <v>168</v>
      </c>
      <c r="AE74" s="110" t="s">
        <v>168</v>
      </c>
      <c r="AF74" s="110" t="s">
        <v>168</v>
      </c>
      <c r="AG74" s="128">
        <v>0</v>
      </c>
      <c r="AH74" s="124">
        <v>0</v>
      </c>
      <c r="AI74" s="124" t="s">
        <v>334</v>
      </c>
      <c r="AJ74" s="124">
        <v>0</v>
      </c>
      <c r="AK74" s="110" t="s">
        <v>168</v>
      </c>
      <c r="AL74" s="110" t="s">
        <v>168</v>
      </c>
    </row>
    <row r="75" spans="1:38" s="15" customFormat="1" x14ac:dyDescent="0.25">
      <c r="A75" s="56" t="s">
        <v>228</v>
      </c>
      <c r="B75" s="83" t="s">
        <v>229</v>
      </c>
      <c r="C75" s="79"/>
      <c r="D75" s="112" t="s">
        <v>168</v>
      </c>
      <c r="E75" s="103">
        <f t="shared" ref="E75:H75" si="171">SUM(E76)</f>
        <v>0</v>
      </c>
      <c r="F75" s="103">
        <f t="shared" si="171"/>
        <v>0</v>
      </c>
      <c r="G75" s="112" t="s">
        <v>168</v>
      </c>
      <c r="H75" s="103">
        <f t="shared" si="171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72">SUM(L76)</f>
        <v>0</v>
      </c>
      <c r="M75" s="103">
        <f t="shared" si="172"/>
        <v>0</v>
      </c>
      <c r="N75" s="112" t="s">
        <v>168</v>
      </c>
      <c r="O75" s="103">
        <f t="shared" si="172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73">SUM(S76)</f>
        <v>0</v>
      </c>
      <c r="T75" s="103">
        <f t="shared" si="173"/>
        <v>0</v>
      </c>
      <c r="U75" s="112" t="s">
        <v>168</v>
      </c>
      <c r="V75" s="103">
        <f t="shared" si="173"/>
        <v>0</v>
      </c>
      <c r="W75" s="112" t="s">
        <v>168</v>
      </c>
      <c r="X75" s="112" t="s">
        <v>168</v>
      </c>
      <c r="Y75" s="112" t="s">
        <v>168</v>
      </c>
      <c r="Z75" s="123">
        <f t="shared" ref="Z75" si="174">SUM(Z76)</f>
        <v>0.25356899999999999</v>
      </c>
      <c r="AA75" s="124">
        <f t="shared" ref="AA75" si="175">SUM(AA76)</f>
        <v>0</v>
      </c>
      <c r="AB75" s="124" t="s">
        <v>334</v>
      </c>
      <c r="AC75" s="124">
        <f t="shared" ref="AC75" si="176">SUM(AC76)</f>
        <v>0.183</v>
      </c>
      <c r="AD75" s="112" t="s">
        <v>168</v>
      </c>
      <c r="AE75" s="112" t="s">
        <v>168</v>
      </c>
      <c r="AF75" s="112" t="s">
        <v>168</v>
      </c>
      <c r="AG75" s="123">
        <f t="shared" ref="AG75" si="177">SUM(AG76)</f>
        <v>0.25356899999999999</v>
      </c>
      <c r="AH75" s="124">
        <f t="shared" ref="AH75" si="178">SUM(AH76)</f>
        <v>0</v>
      </c>
      <c r="AI75" s="124" t="s">
        <v>334</v>
      </c>
      <c r="AJ75" s="124">
        <f t="shared" ref="AJ75" si="179">SUM(AJ76)</f>
        <v>0.183</v>
      </c>
      <c r="AK75" s="112" t="s">
        <v>168</v>
      </c>
      <c r="AL75" s="112" t="s">
        <v>168</v>
      </c>
    </row>
    <row r="76" spans="1:38" s="28" customFormat="1" ht="48" x14ac:dyDescent="0.25">
      <c r="A76" s="62" t="s">
        <v>230</v>
      </c>
      <c r="B76" s="74" t="s">
        <v>231</v>
      </c>
      <c r="C76" s="66" t="s">
        <v>232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28">
        <v>0.25356899999999999</v>
      </c>
      <c r="AA76" s="124">
        <v>0</v>
      </c>
      <c r="AB76" s="124" t="s">
        <v>334</v>
      </c>
      <c r="AC76" s="124">
        <f>0.133+0.05</f>
        <v>0.183</v>
      </c>
      <c r="AD76" s="110" t="s">
        <v>168</v>
      </c>
      <c r="AE76" s="110" t="s">
        <v>168</v>
      </c>
      <c r="AF76" s="110" t="s">
        <v>168</v>
      </c>
      <c r="AG76" s="128">
        <v>0.25356899999999999</v>
      </c>
      <c r="AH76" s="124">
        <v>0</v>
      </c>
      <c r="AI76" s="124" t="s">
        <v>334</v>
      </c>
      <c r="AJ76" s="124">
        <f>0.133+0.05</f>
        <v>0.183</v>
      </c>
      <c r="AK76" s="110" t="s">
        <v>168</v>
      </c>
      <c r="AL76" s="110" t="s">
        <v>168</v>
      </c>
    </row>
    <row r="77" spans="1:38" s="15" customFormat="1" ht="24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20">
        <v>0</v>
      </c>
      <c r="AA77" s="124">
        <v>0</v>
      </c>
      <c r="AB77" s="124" t="s">
        <v>334</v>
      </c>
      <c r="AC77" s="124">
        <v>0</v>
      </c>
      <c r="AD77" s="110" t="s">
        <v>168</v>
      </c>
      <c r="AE77" s="110" t="s">
        <v>168</v>
      </c>
      <c r="AF77" s="110" t="s">
        <v>168</v>
      </c>
      <c r="AG77" s="120">
        <v>0</v>
      </c>
      <c r="AH77" s="124">
        <v>0</v>
      </c>
      <c r="AI77" s="124" t="s">
        <v>334</v>
      </c>
      <c r="AJ77" s="124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180">SUM(E79:E83)</f>
        <v>0</v>
      </c>
      <c r="F78" s="100">
        <f t="shared" ref="F78:H78" si="181">SUM(F79:F83)</f>
        <v>0</v>
      </c>
      <c r="G78" s="111" t="s">
        <v>168</v>
      </c>
      <c r="H78" s="100">
        <f t="shared" si="181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182">SUM(L79:L83)</f>
        <v>0</v>
      </c>
      <c r="M78" s="100">
        <f t="shared" si="182"/>
        <v>0</v>
      </c>
      <c r="N78" s="111" t="s">
        <v>168</v>
      </c>
      <c r="O78" s="100">
        <f t="shared" ref="O78" si="183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184">SUM(S79:S83)</f>
        <v>0</v>
      </c>
      <c r="T78" s="100">
        <f t="shared" si="184"/>
        <v>0</v>
      </c>
      <c r="U78" s="111" t="s">
        <v>168</v>
      </c>
      <c r="V78" s="100">
        <f t="shared" ref="V78" si="185">SUM(V79:V83)</f>
        <v>0</v>
      </c>
      <c r="W78" s="111" t="s">
        <v>168</v>
      </c>
      <c r="X78" s="111" t="s">
        <v>168</v>
      </c>
      <c r="Y78" s="111" t="s">
        <v>168</v>
      </c>
      <c r="Z78" s="134">
        <f t="shared" ref="Z78" si="186">SUM(Z79:Z83)</f>
        <v>10.444311000000001</v>
      </c>
      <c r="AA78" s="124">
        <f t="shared" ref="AA78" si="187">SUM(AA79:AA83)</f>
        <v>0</v>
      </c>
      <c r="AB78" s="124" t="s">
        <v>334</v>
      </c>
      <c r="AC78" s="124">
        <f t="shared" ref="AC78" si="188">SUM(AC79:AC83)</f>
        <v>0</v>
      </c>
      <c r="AD78" s="111" t="s">
        <v>168</v>
      </c>
      <c r="AE78" s="111" t="s">
        <v>168</v>
      </c>
      <c r="AF78" s="111" t="s">
        <v>168</v>
      </c>
      <c r="AG78" s="134">
        <f t="shared" ref="AG78" si="189">SUM(AG79:AG83)</f>
        <v>10.444311000000001</v>
      </c>
      <c r="AH78" s="124">
        <f t="shared" ref="AH78" si="190">SUM(AH79:AH83)</f>
        <v>0</v>
      </c>
      <c r="AI78" s="124" t="s">
        <v>334</v>
      </c>
      <c r="AJ78" s="124">
        <f t="shared" ref="AJ78" si="191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28">
        <v>0</v>
      </c>
      <c r="AA79" s="124">
        <v>0</v>
      </c>
      <c r="AB79" s="124" t="s">
        <v>334</v>
      </c>
      <c r="AC79" s="124">
        <v>0</v>
      </c>
      <c r="AD79" s="110" t="s">
        <v>168</v>
      </c>
      <c r="AE79" s="110" t="s">
        <v>168</v>
      </c>
      <c r="AF79" s="110" t="s">
        <v>168</v>
      </c>
      <c r="AG79" s="128">
        <v>0</v>
      </c>
      <c r="AH79" s="124">
        <v>0</v>
      </c>
      <c r="AI79" s="124" t="s">
        <v>334</v>
      </c>
      <c r="AJ79" s="124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28">
        <v>0</v>
      </c>
      <c r="AA80" s="124">
        <v>0</v>
      </c>
      <c r="AB80" s="124" t="s">
        <v>334</v>
      </c>
      <c r="AC80" s="124">
        <v>0</v>
      </c>
      <c r="AD80" s="110" t="s">
        <v>168</v>
      </c>
      <c r="AE80" s="110" t="s">
        <v>168</v>
      </c>
      <c r="AF80" s="110" t="s">
        <v>168</v>
      </c>
      <c r="AG80" s="128">
        <v>0</v>
      </c>
      <c r="AH80" s="124">
        <v>0</v>
      </c>
      <c r="AI80" s="124" t="s">
        <v>334</v>
      </c>
      <c r="AJ80" s="124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28">
        <v>0</v>
      </c>
      <c r="AA81" s="124">
        <v>0</v>
      </c>
      <c r="AB81" s="124" t="s">
        <v>334</v>
      </c>
      <c r="AC81" s="124">
        <v>0</v>
      </c>
      <c r="AD81" s="110" t="s">
        <v>168</v>
      </c>
      <c r="AE81" s="110" t="s">
        <v>168</v>
      </c>
      <c r="AF81" s="110" t="s">
        <v>168</v>
      </c>
      <c r="AG81" s="128">
        <v>0</v>
      </c>
      <c r="AH81" s="124">
        <v>0</v>
      </c>
      <c r="AI81" s="124" t="s">
        <v>334</v>
      </c>
      <c r="AJ81" s="124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28">
        <v>0</v>
      </c>
      <c r="AA82" s="124">
        <v>0</v>
      </c>
      <c r="AB82" s="124" t="s">
        <v>334</v>
      </c>
      <c r="AC82" s="124">
        <v>0</v>
      </c>
      <c r="AD82" s="110" t="s">
        <v>168</v>
      </c>
      <c r="AE82" s="110" t="s">
        <v>168</v>
      </c>
      <c r="AF82" s="110" t="s">
        <v>168</v>
      </c>
      <c r="AG82" s="128">
        <v>0</v>
      </c>
      <c r="AH82" s="124">
        <v>0</v>
      </c>
      <c r="AI82" s="124" t="s">
        <v>334</v>
      </c>
      <c r="AJ82" s="124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192">E84</f>
        <v>0</v>
      </c>
      <c r="F83" s="100">
        <f t="shared" si="192"/>
        <v>0</v>
      </c>
      <c r="G83" s="117" t="s">
        <v>168</v>
      </c>
      <c r="H83" s="100">
        <f t="shared" si="192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193">L84</f>
        <v>0</v>
      </c>
      <c r="M83" s="100">
        <f t="shared" si="193"/>
        <v>0</v>
      </c>
      <c r="N83" s="117" t="s">
        <v>168</v>
      </c>
      <c r="O83" s="100">
        <f t="shared" si="193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194">S84</f>
        <v>0</v>
      </c>
      <c r="T83" s="100">
        <f t="shared" si="194"/>
        <v>0</v>
      </c>
      <c r="U83" s="117" t="s">
        <v>168</v>
      </c>
      <c r="V83" s="100">
        <f t="shared" si="194"/>
        <v>0</v>
      </c>
      <c r="W83" s="117" t="s">
        <v>168</v>
      </c>
      <c r="X83" s="117" t="s">
        <v>168</v>
      </c>
      <c r="Y83" s="117" t="s">
        <v>168</v>
      </c>
      <c r="Z83" s="135">
        <f t="shared" ref="Z83:AA83" si="195">Z84</f>
        <v>10.444311000000001</v>
      </c>
      <c r="AA83" s="124">
        <f t="shared" si="195"/>
        <v>0</v>
      </c>
      <c r="AB83" s="124" t="s">
        <v>334</v>
      </c>
      <c r="AC83" s="124">
        <f t="shared" ref="AC83" si="196">AC84</f>
        <v>0</v>
      </c>
      <c r="AD83" s="117" t="s">
        <v>168</v>
      </c>
      <c r="AE83" s="117" t="s">
        <v>168</v>
      </c>
      <c r="AF83" s="117" t="s">
        <v>168</v>
      </c>
      <c r="AG83" s="135">
        <f t="shared" ref="AG83:AH83" si="197">AG84</f>
        <v>10.444311000000001</v>
      </c>
      <c r="AH83" s="124">
        <f t="shared" si="197"/>
        <v>0</v>
      </c>
      <c r="AI83" s="124" t="s">
        <v>334</v>
      </c>
      <c r="AJ83" s="124">
        <f t="shared" ref="AJ83" si="198">AJ84</f>
        <v>0</v>
      </c>
      <c r="AK83" s="117" t="s">
        <v>168</v>
      </c>
      <c r="AL83" s="117" t="s">
        <v>168</v>
      </c>
    </row>
    <row r="84" spans="1:38" s="15" customFormat="1" ht="39.75" customHeight="1" x14ac:dyDescent="0.25">
      <c r="A84" s="54" t="s">
        <v>142</v>
      </c>
      <c r="B84" s="84" t="s">
        <v>338</v>
      </c>
      <c r="C84" s="85" t="s">
        <v>233</v>
      </c>
      <c r="D84" s="118" t="s">
        <v>168</v>
      </c>
      <c r="E84" s="100">
        <f t="shared" ref="E84" si="199">E85+E86+E89</f>
        <v>0</v>
      </c>
      <c r="F84" s="100">
        <f t="shared" ref="F84:H84" si="200">F85+F86+F89</f>
        <v>0</v>
      </c>
      <c r="G84" s="118" t="s">
        <v>168</v>
      </c>
      <c r="H84" s="100">
        <f t="shared" si="200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201">L85+L86+L89</f>
        <v>0</v>
      </c>
      <c r="M84" s="100">
        <f t="shared" si="201"/>
        <v>0</v>
      </c>
      <c r="N84" s="118" t="s">
        <v>168</v>
      </c>
      <c r="O84" s="100">
        <f t="shared" ref="O84" si="202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03">S85+S86+S89</f>
        <v>0</v>
      </c>
      <c r="T84" s="100">
        <f t="shared" si="203"/>
        <v>0</v>
      </c>
      <c r="U84" s="118" t="s">
        <v>168</v>
      </c>
      <c r="V84" s="100">
        <f t="shared" ref="V84" si="204">V85+V86+V89</f>
        <v>0</v>
      </c>
      <c r="W84" s="118" t="s">
        <v>168</v>
      </c>
      <c r="X84" s="118" t="s">
        <v>168</v>
      </c>
      <c r="Y84" s="118" t="s">
        <v>168</v>
      </c>
      <c r="Z84" s="136">
        <f t="shared" ref="Z84:AA84" si="205">Z85+Z86+Z89</f>
        <v>10.444311000000001</v>
      </c>
      <c r="AA84" s="124">
        <f t="shared" si="205"/>
        <v>0</v>
      </c>
      <c r="AB84" s="124" t="s">
        <v>334</v>
      </c>
      <c r="AC84" s="124">
        <f t="shared" ref="AC84" si="206">AC85+AC86+AC89</f>
        <v>0</v>
      </c>
      <c r="AD84" s="118" t="s">
        <v>168</v>
      </c>
      <c r="AE84" s="118" t="s">
        <v>168</v>
      </c>
      <c r="AF84" s="118" t="s">
        <v>168</v>
      </c>
      <c r="AG84" s="136">
        <f t="shared" ref="AG84:AH84" si="207">AG85+AG86+AG89</f>
        <v>10.444311000000001</v>
      </c>
      <c r="AH84" s="124">
        <f t="shared" si="207"/>
        <v>0</v>
      </c>
      <c r="AI84" s="124" t="s">
        <v>334</v>
      </c>
      <c r="AJ84" s="124">
        <f t="shared" ref="AJ84" si="208">AJ85+AJ86+AJ89</f>
        <v>0</v>
      </c>
      <c r="AK84" s="118" t="s">
        <v>168</v>
      </c>
      <c r="AL84" s="118" t="s">
        <v>168</v>
      </c>
    </row>
    <row r="85" spans="1:38" s="15" customFormat="1" ht="39.75" customHeight="1" x14ac:dyDescent="0.25">
      <c r="A85" s="86" t="s">
        <v>182</v>
      </c>
      <c r="B85" s="87" t="s">
        <v>339</v>
      </c>
      <c r="C85" s="88" t="s">
        <v>234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28">
        <v>7.1762920000000001</v>
      </c>
      <c r="AA85" s="124">
        <v>0</v>
      </c>
      <c r="AB85" s="124" t="s">
        <v>334</v>
      </c>
      <c r="AC85" s="124">
        <v>0</v>
      </c>
      <c r="AD85" s="110" t="s">
        <v>168</v>
      </c>
      <c r="AE85" s="110" t="s">
        <v>168</v>
      </c>
      <c r="AF85" s="110" t="s">
        <v>168</v>
      </c>
      <c r="AG85" s="128">
        <v>7.1762920000000001</v>
      </c>
      <c r="AH85" s="124">
        <v>0</v>
      </c>
      <c r="AI85" s="124" t="s">
        <v>334</v>
      </c>
      <c r="AJ85" s="124">
        <v>0</v>
      </c>
      <c r="AK85" s="110" t="s">
        <v>168</v>
      </c>
      <c r="AL85" s="110" t="s">
        <v>168</v>
      </c>
    </row>
    <row r="86" spans="1:38" s="15" customFormat="1" ht="39.75" customHeight="1" x14ac:dyDescent="0.25">
      <c r="A86" s="86" t="s">
        <v>183</v>
      </c>
      <c r="B86" s="87" t="s">
        <v>340</v>
      </c>
      <c r="C86" s="88" t="s">
        <v>235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28">
        <f>SUM(Z87:Z88)</f>
        <v>3.150506</v>
      </c>
      <c r="AA86" s="124">
        <v>0</v>
      </c>
      <c r="AB86" s="124" t="s">
        <v>334</v>
      </c>
      <c r="AC86" s="124">
        <v>0</v>
      </c>
      <c r="AD86" s="110" t="s">
        <v>168</v>
      </c>
      <c r="AE86" s="110" t="s">
        <v>168</v>
      </c>
      <c r="AF86" s="110" t="s">
        <v>168</v>
      </c>
      <c r="AG86" s="128">
        <f>SUM(AG87:AG88)</f>
        <v>3.150506</v>
      </c>
      <c r="AH86" s="124">
        <v>0</v>
      </c>
      <c r="AI86" s="124" t="s">
        <v>334</v>
      </c>
      <c r="AJ86" s="124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236</v>
      </c>
      <c r="B87" s="90" t="s">
        <v>237</v>
      </c>
      <c r="C87" s="88" t="s">
        <v>238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37">
        <v>1.413332</v>
      </c>
      <c r="AA87" s="124">
        <v>0</v>
      </c>
      <c r="AB87" s="124" t="s">
        <v>334</v>
      </c>
      <c r="AC87" s="124">
        <v>0</v>
      </c>
      <c r="AD87" s="110" t="s">
        <v>168</v>
      </c>
      <c r="AE87" s="110" t="s">
        <v>168</v>
      </c>
      <c r="AF87" s="110" t="s">
        <v>168</v>
      </c>
      <c r="AG87" s="137">
        <v>1.413332</v>
      </c>
      <c r="AH87" s="124">
        <v>0</v>
      </c>
      <c r="AI87" s="124" t="s">
        <v>334</v>
      </c>
      <c r="AJ87" s="124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239</v>
      </c>
      <c r="B88" s="90" t="s">
        <v>240</v>
      </c>
      <c r="C88" s="88" t="s">
        <v>241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37">
        <v>1.737174</v>
      </c>
      <c r="AA88" s="124">
        <v>0</v>
      </c>
      <c r="AB88" s="124" t="s">
        <v>334</v>
      </c>
      <c r="AC88" s="124">
        <v>0</v>
      </c>
      <c r="AD88" s="110" t="s">
        <v>168</v>
      </c>
      <c r="AE88" s="110" t="s">
        <v>168</v>
      </c>
      <c r="AF88" s="110" t="s">
        <v>168</v>
      </c>
      <c r="AG88" s="137">
        <v>1.737174</v>
      </c>
      <c r="AH88" s="124">
        <v>0</v>
      </c>
      <c r="AI88" s="124" t="s">
        <v>334</v>
      </c>
      <c r="AJ88" s="124">
        <v>0</v>
      </c>
      <c r="AK88" s="110" t="s">
        <v>168</v>
      </c>
      <c r="AL88" s="110" t="s">
        <v>168</v>
      </c>
    </row>
    <row r="89" spans="1:38" ht="25.5" x14ac:dyDescent="0.25">
      <c r="A89" s="86" t="s">
        <v>184</v>
      </c>
      <c r="B89" s="51" t="s">
        <v>242</v>
      </c>
      <c r="C89" s="88" t="s">
        <v>243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28">
        <v>0.11751300000000001</v>
      </c>
      <c r="AA89" s="124">
        <v>0</v>
      </c>
      <c r="AB89" s="124" t="s">
        <v>334</v>
      </c>
      <c r="AC89" s="124">
        <v>0</v>
      </c>
      <c r="AD89" s="110" t="s">
        <v>168</v>
      </c>
      <c r="AE89" s="110" t="s">
        <v>168</v>
      </c>
      <c r="AF89" s="110" t="s">
        <v>168</v>
      </c>
      <c r="AG89" s="128">
        <v>0.11751300000000001</v>
      </c>
      <c r="AH89" s="124">
        <v>0</v>
      </c>
      <c r="AI89" s="124" t="s">
        <v>334</v>
      </c>
      <c r="AJ89" s="124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20">
        <v>0</v>
      </c>
      <c r="AA90" s="121">
        <v>0</v>
      </c>
      <c r="AB90" s="121" t="s">
        <v>334</v>
      </c>
      <c r="AC90" s="121">
        <v>0</v>
      </c>
      <c r="AD90" s="110" t="s">
        <v>168</v>
      </c>
      <c r="AE90" s="110" t="s">
        <v>168</v>
      </c>
      <c r="AF90" s="110" t="s">
        <v>168</v>
      </c>
      <c r="AG90" s="120">
        <v>0</v>
      </c>
      <c r="AH90" s="121">
        <v>0</v>
      </c>
      <c r="AI90" s="121" t="s">
        <v>334</v>
      </c>
      <c r="AJ90" s="121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20">
        <v>0</v>
      </c>
      <c r="AA91" s="124">
        <v>0</v>
      </c>
      <c r="AB91" s="124" t="s">
        <v>334</v>
      </c>
      <c r="AC91" s="124">
        <v>0</v>
      </c>
      <c r="AD91" s="110" t="s">
        <v>168</v>
      </c>
      <c r="AE91" s="110" t="s">
        <v>168</v>
      </c>
      <c r="AF91" s="110" t="s">
        <v>168</v>
      </c>
      <c r="AG91" s="120">
        <v>0</v>
      </c>
      <c r="AH91" s="124">
        <v>0</v>
      </c>
      <c r="AI91" s="124" t="s">
        <v>334</v>
      </c>
      <c r="AJ91" s="124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20">
        <v>0</v>
      </c>
      <c r="AA92" s="124">
        <v>0</v>
      </c>
      <c r="AB92" s="124" t="s">
        <v>334</v>
      </c>
      <c r="AC92" s="124">
        <v>0</v>
      </c>
      <c r="AD92" s="110" t="s">
        <v>168</v>
      </c>
      <c r="AE92" s="110" t="s">
        <v>168</v>
      </c>
      <c r="AF92" s="110" t="s">
        <v>168</v>
      </c>
      <c r="AG92" s="120">
        <v>0</v>
      </c>
      <c r="AH92" s="124">
        <v>0</v>
      </c>
      <c r="AI92" s="124" t="s">
        <v>334</v>
      </c>
      <c r="AJ92" s="124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25">
        <v>0</v>
      </c>
      <c r="AA93" s="124">
        <v>0</v>
      </c>
      <c r="AB93" s="124" t="s">
        <v>334</v>
      </c>
      <c r="AC93" s="124">
        <v>0</v>
      </c>
      <c r="AD93" s="111" t="s">
        <v>168</v>
      </c>
      <c r="AE93" s="111" t="s">
        <v>168</v>
      </c>
      <c r="AF93" s="111" t="s">
        <v>168</v>
      </c>
      <c r="AG93" s="125">
        <v>0</v>
      </c>
      <c r="AH93" s="124">
        <v>0</v>
      </c>
      <c r="AI93" s="124" t="s">
        <v>334</v>
      </c>
      <c r="AJ93" s="124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28">
        <v>0</v>
      </c>
      <c r="AA94" s="124">
        <v>0</v>
      </c>
      <c r="AB94" s="124" t="s">
        <v>334</v>
      </c>
      <c r="AC94" s="124">
        <v>0</v>
      </c>
      <c r="AD94" s="110" t="s">
        <v>168</v>
      </c>
      <c r="AE94" s="110" t="s">
        <v>168</v>
      </c>
      <c r="AF94" s="110" t="s">
        <v>168</v>
      </c>
      <c r="AG94" s="128">
        <v>0</v>
      </c>
      <c r="AH94" s="124">
        <v>0</v>
      </c>
      <c r="AI94" s="124" t="s">
        <v>334</v>
      </c>
      <c r="AJ94" s="124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28">
        <v>0</v>
      </c>
      <c r="AA95" s="124">
        <v>0</v>
      </c>
      <c r="AB95" s="124" t="s">
        <v>334</v>
      </c>
      <c r="AC95" s="124">
        <v>0</v>
      </c>
      <c r="AD95" s="110" t="s">
        <v>168</v>
      </c>
      <c r="AE95" s="110" t="s">
        <v>168</v>
      </c>
      <c r="AF95" s="110" t="s">
        <v>168</v>
      </c>
      <c r="AG95" s="128">
        <v>0</v>
      </c>
      <c r="AH95" s="124">
        <v>0</v>
      </c>
      <c r="AI95" s="124" t="s">
        <v>334</v>
      </c>
      <c r="AJ95" s="124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09">SUM(E97:E98)</f>
        <v>0</v>
      </c>
      <c r="F96" s="107">
        <f t="shared" ref="F96:H96" si="210">SUM(F97:F98)</f>
        <v>0</v>
      </c>
      <c r="G96" s="112" t="s">
        <v>168</v>
      </c>
      <c r="H96" s="107">
        <f t="shared" si="210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11">SUM(L97:L98)</f>
        <v>0</v>
      </c>
      <c r="M96" s="107">
        <f t="shared" si="211"/>
        <v>0</v>
      </c>
      <c r="N96" s="112" t="s">
        <v>168</v>
      </c>
      <c r="O96" s="107">
        <f t="shared" ref="O96" si="212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13">SUM(S97:S98)</f>
        <v>0</v>
      </c>
      <c r="T96" s="107">
        <f t="shared" si="213"/>
        <v>0</v>
      </c>
      <c r="U96" s="112" t="s">
        <v>168</v>
      </c>
      <c r="V96" s="107">
        <f t="shared" ref="V96" si="214">SUM(V97:V98)</f>
        <v>0</v>
      </c>
      <c r="W96" s="112" t="s">
        <v>168</v>
      </c>
      <c r="X96" s="112" t="s">
        <v>168</v>
      </c>
      <c r="Y96" s="112" t="s">
        <v>168</v>
      </c>
      <c r="Z96" s="123">
        <f t="shared" ref="Z96:AA96" si="215">SUM(Z97:Z98)</f>
        <v>0</v>
      </c>
      <c r="AA96" s="124">
        <f t="shared" si="215"/>
        <v>0</v>
      </c>
      <c r="AB96" s="124" t="s">
        <v>334</v>
      </c>
      <c r="AC96" s="124">
        <f t="shared" ref="AC96" si="216">SUM(AC97:AC98)</f>
        <v>0</v>
      </c>
      <c r="AD96" s="112" t="s">
        <v>168</v>
      </c>
      <c r="AE96" s="112" t="s">
        <v>168</v>
      </c>
      <c r="AF96" s="112" t="s">
        <v>168</v>
      </c>
      <c r="AG96" s="123">
        <f t="shared" ref="AG96:AH96" si="217">SUM(AG97:AG98)</f>
        <v>0</v>
      </c>
      <c r="AH96" s="124">
        <f t="shared" si="217"/>
        <v>0</v>
      </c>
      <c r="AI96" s="124" t="s">
        <v>334</v>
      </c>
      <c r="AJ96" s="124">
        <f t="shared" ref="AJ96" si="218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28">
        <v>0</v>
      </c>
      <c r="AA97" s="124">
        <v>0</v>
      </c>
      <c r="AB97" s="124" t="s">
        <v>334</v>
      </c>
      <c r="AC97" s="124">
        <v>0</v>
      </c>
      <c r="AD97" s="110" t="s">
        <v>168</v>
      </c>
      <c r="AE97" s="110" t="s">
        <v>168</v>
      </c>
      <c r="AF97" s="110" t="s">
        <v>168</v>
      </c>
      <c r="AG97" s="128">
        <v>0</v>
      </c>
      <c r="AH97" s="124">
        <v>0</v>
      </c>
      <c r="AI97" s="124" t="s">
        <v>334</v>
      </c>
      <c r="AJ97" s="124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28">
        <v>0</v>
      </c>
      <c r="AA98" s="124">
        <v>0</v>
      </c>
      <c r="AB98" s="124" t="s">
        <v>334</v>
      </c>
      <c r="AC98" s="124">
        <v>0</v>
      </c>
      <c r="AD98" s="110" t="s">
        <v>168</v>
      </c>
      <c r="AE98" s="110" t="s">
        <v>168</v>
      </c>
      <c r="AF98" s="110" t="s">
        <v>168</v>
      </c>
      <c r="AG98" s="128">
        <v>0</v>
      </c>
      <c r="AH98" s="124">
        <v>0</v>
      </c>
      <c r="AI98" s="124" t="s">
        <v>334</v>
      </c>
      <c r="AJ98" s="124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19">SUM(E101:E113)</f>
        <v>0</v>
      </c>
      <c r="F99" s="100">
        <f t="shared" ref="F99:H99" si="220">SUM(F101:F113)</f>
        <v>0</v>
      </c>
      <c r="G99" s="112" t="s">
        <v>168</v>
      </c>
      <c r="H99" s="100">
        <f t="shared" si="220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21">SUM(L101:L113)</f>
        <v>0</v>
      </c>
      <c r="M99" s="100">
        <f t="shared" si="221"/>
        <v>0</v>
      </c>
      <c r="N99" s="112" t="s">
        <v>168</v>
      </c>
      <c r="O99" s="100">
        <f t="shared" ref="O99" si="222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23">SUM(S101:S113)</f>
        <v>0</v>
      </c>
      <c r="T99" s="100">
        <f t="shared" si="223"/>
        <v>0</v>
      </c>
      <c r="U99" s="112" t="s">
        <v>168</v>
      </c>
      <c r="V99" s="100">
        <f t="shared" ref="V99" si="224">SUM(V101:V113)</f>
        <v>0</v>
      </c>
      <c r="W99" s="112" t="s">
        <v>168</v>
      </c>
      <c r="X99" s="112" t="s">
        <v>168</v>
      </c>
      <c r="Y99" s="112" t="s">
        <v>168</v>
      </c>
      <c r="Z99" s="138">
        <f t="shared" ref="Z99:AA99" si="225">SUM(Z101:Z113)</f>
        <v>0</v>
      </c>
      <c r="AA99" s="124">
        <f t="shared" si="225"/>
        <v>0</v>
      </c>
      <c r="AB99" s="124" t="s">
        <v>334</v>
      </c>
      <c r="AC99" s="124">
        <f t="shared" ref="AC99" si="226">SUM(AC101:AC113)</f>
        <v>0</v>
      </c>
      <c r="AD99" s="112" t="s">
        <v>168</v>
      </c>
      <c r="AE99" s="112" t="s">
        <v>168</v>
      </c>
      <c r="AF99" s="112" t="s">
        <v>168</v>
      </c>
      <c r="AG99" s="138">
        <f t="shared" ref="AG99:AH99" si="227">SUM(AG101:AG113)</f>
        <v>0</v>
      </c>
      <c r="AH99" s="124">
        <f t="shared" si="227"/>
        <v>0</v>
      </c>
      <c r="AI99" s="124" t="s">
        <v>334</v>
      </c>
      <c r="AJ99" s="124">
        <f t="shared" ref="AJ99" si="228">SUM(AJ101:AJ113)</f>
        <v>0</v>
      </c>
      <c r="AK99" s="112" t="s">
        <v>168</v>
      </c>
      <c r="AL99" s="112" t="s">
        <v>168</v>
      </c>
    </row>
    <row r="100" spans="1:38" x14ac:dyDescent="0.25">
      <c r="A100" s="56"/>
      <c r="B100" s="78" t="s">
        <v>244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39">
        <v>0</v>
      </c>
      <c r="AA100" s="124" t="s">
        <v>168</v>
      </c>
      <c r="AB100" s="124" t="s">
        <v>334</v>
      </c>
      <c r="AC100" s="124"/>
      <c r="AD100" s="110" t="s">
        <v>168</v>
      </c>
      <c r="AE100" s="110" t="s">
        <v>168</v>
      </c>
      <c r="AF100" s="110" t="s">
        <v>168</v>
      </c>
      <c r="AG100" s="139">
        <v>0</v>
      </c>
      <c r="AH100" s="124" t="s">
        <v>168</v>
      </c>
      <c r="AI100" s="124" t="s">
        <v>334</v>
      </c>
      <c r="AJ100" s="124"/>
      <c r="AK100" s="110" t="s">
        <v>168</v>
      </c>
      <c r="AL100" s="110" t="s">
        <v>168</v>
      </c>
    </row>
    <row r="101" spans="1:38" ht="24" x14ac:dyDescent="0.25">
      <c r="A101" s="91" t="s">
        <v>245</v>
      </c>
      <c r="B101" s="92" t="s">
        <v>180</v>
      </c>
      <c r="C101" s="93" t="s">
        <v>181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40">
        <v>0</v>
      </c>
      <c r="AA101" s="124" t="s">
        <v>168</v>
      </c>
      <c r="AB101" s="124" t="s">
        <v>334</v>
      </c>
      <c r="AC101" s="124">
        <v>0</v>
      </c>
      <c r="AD101" s="110" t="s">
        <v>168</v>
      </c>
      <c r="AE101" s="110" t="s">
        <v>168</v>
      </c>
      <c r="AF101" s="110" t="s">
        <v>168</v>
      </c>
      <c r="AG101" s="140">
        <v>0</v>
      </c>
      <c r="AH101" s="124" t="s">
        <v>168</v>
      </c>
      <c r="AI101" s="124" t="s">
        <v>334</v>
      </c>
      <c r="AJ101" s="124">
        <v>0</v>
      </c>
      <c r="AK101" s="110" t="s">
        <v>168</v>
      </c>
      <c r="AL101" s="110" t="s">
        <v>168</v>
      </c>
    </row>
    <row r="102" spans="1:38" x14ac:dyDescent="0.25">
      <c r="A102" s="56"/>
      <c r="B102" s="78" t="s">
        <v>212</v>
      </c>
      <c r="C102" s="94" t="s">
        <v>246</v>
      </c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39">
        <v>0</v>
      </c>
      <c r="AA102" s="124">
        <f>SUM(AA103:AA104)</f>
        <v>0</v>
      </c>
      <c r="AB102" s="124" t="s">
        <v>334</v>
      </c>
      <c r="AC102" s="124"/>
      <c r="AD102" s="112" t="s">
        <v>168</v>
      </c>
      <c r="AE102" s="112" t="s">
        <v>168</v>
      </c>
      <c r="AF102" s="112" t="s">
        <v>168</v>
      </c>
      <c r="AG102" s="139">
        <v>0</v>
      </c>
      <c r="AH102" s="124">
        <f>SUM(AH103:AH104)</f>
        <v>0</v>
      </c>
      <c r="AI102" s="124" t="s">
        <v>334</v>
      </c>
      <c r="AJ102" s="124"/>
      <c r="AK102" s="112" t="s">
        <v>168</v>
      </c>
      <c r="AL102" s="112" t="s">
        <v>168</v>
      </c>
    </row>
    <row r="103" spans="1:38" ht="36" x14ac:dyDescent="0.25">
      <c r="A103" s="62" t="s">
        <v>247</v>
      </c>
      <c r="B103" s="73" t="s">
        <v>248</v>
      </c>
      <c r="C103" s="66" t="s">
        <v>336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28">
        <v>0</v>
      </c>
      <c r="AA103" s="124">
        <v>0</v>
      </c>
      <c r="AB103" s="124" t="s">
        <v>334</v>
      </c>
      <c r="AC103" s="124">
        <v>0</v>
      </c>
      <c r="AD103" s="110" t="s">
        <v>168</v>
      </c>
      <c r="AE103" s="110" t="s">
        <v>168</v>
      </c>
      <c r="AF103" s="110" t="s">
        <v>168</v>
      </c>
      <c r="AG103" s="128">
        <v>0</v>
      </c>
      <c r="AH103" s="124">
        <v>0</v>
      </c>
      <c r="AI103" s="124" t="s">
        <v>334</v>
      </c>
      <c r="AJ103" s="124">
        <v>0</v>
      </c>
      <c r="AK103" s="110" t="s">
        <v>168</v>
      </c>
      <c r="AL103" s="110" t="s">
        <v>168</v>
      </c>
    </row>
    <row r="104" spans="1:38" ht="36" x14ac:dyDescent="0.25">
      <c r="A104" s="62" t="s">
        <v>249</v>
      </c>
      <c r="B104" s="95" t="s">
        <v>250</v>
      </c>
      <c r="C104" s="66" t="s">
        <v>337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28">
        <v>0</v>
      </c>
      <c r="AA104" s="124">
        <v>0</v>
      </c>
      <c r="AB104" s="124" t="s">
        <v>334</v>
      </c>
      <c r="AC104" s="124">
        <v>0</v>
      </c>
      <c r="AD104" s="101" t="s">
        <v>168</v>
      </c>
      <c r="AE104" s="101" t="s">
        <v>168</v>
      </c>
      <c r="AF104" s="101" t="s">
        <v>168</v>
      </c>
      <c r="AG104" s="128">
        <v>0</v>
      </c>
      <c r="AH104" s="124">
        <v>0</v>
      </c>
      <c r="AI104" s="124" t="s">
        <v>334</v>
      </c>
      <c r="AJ104" s="124">
        <v>0</v>
      </c>
      <c r="AK104" s="101" t="s">
        <v>168</v>
      </c>
      <c r="AL104" s="101" t="s">
        <v>168</v>
      </c>
    </row>
    <row r="105" spans="1:38" x14ac:dyDescent="0.25">
      <c r="A105" s="56"/>
      <c r="B105" s="78" t="s">
        <v>220</v>
      </c>
      <c r="C105" s="94" t="s">
        <v>251</v>
      </c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39">
        <v>0</v>
      </c>
      <c r="AA105" s="124">
        <v>0</v>
      </c>
      <c r="AB105" s="124" t="s">
        <v>334</v>
      </c>
      <c r="AC105" s="124"/>
      <c r="AD105" s="112" t="s">
        <v>168</v>
      </c>
      <c r="AE105" s="112" t="s">
        <v>168</v>
      </c>
      <c r="AF105" s="112" t="s">
        <v>168</v>
      </c>
      <c r="AG105" s="139">
        <v>0</v>
      </c>
      <c r="AH105" s="124">
        <v>0</v>
      </c>
      <c r="AI105" s="124" t="s">
        <v>334</v>
      </c>
      <c r="AJ105" s="124"/>
      <c r="AK105" s="112" t="s">
        <v>168</v>
      </c>
      <c r="AL105" s="112" t="s">
        <v>168</v>
      </c>
    </row>
    <row r="106" spans="1:38" x14ac:dyDescent="0.25">
      <c r="A106" s="56"/>
      <c r="B106" s="78" t="s">
        <v>252</v>
      </c>
      <c r="C106" s="94" t="s">
        <v>253</v>
      </c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39">
        <v>0</v>
      </c>
      <c r="AA106" s="124">
        <v>0</v>
      </c>
      <c r="AB106" s="124" t="s">
        <v>334</v>
      </c>
      <c r="AC106" s="124"/>
      <c r="AD106" s="112" t="s">
        <v>168</v>
      </c>
      <c r="AE106" s="112" t="s">
        <v>168</v>
      </c>
      <c r="AF106" s="112" t="s">
        <v>168</v>
      </c>
      <c r="AG106" s="139">
        <v>0</v>
      </c>
      <c r="AH106" s="124">
        <v>0</v>
      </c>
      <c r="AI106" s="124" t="s">
        <v>334</v>
      </c>
      <c r="AJ106" s="124"/>
      <c r="AK106" s="112" t="s">
        <v>168</v>
      </c>
      <c r="AL106" s="112" t="s">
        <v>168</v>
      </c>
    </row>
    <row r="107" spans="1:38" ht="24" x14ac:dyDescent="0.25">
      <c r="A107" s="62" t="s">
        <v>254</v>
      </c>
      <c r="B107" s="73" t="s">
        <v>255</v>
      </c>
      <c r="C107" s="66" t="s">
        <v>256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28">
        <v>0</v>
      </c>
      <c r="AA107" s="124">
        <v>0</v>
      </c>
      <c r="AB107" s="124" t="s">
        <v>334</v>
      </c>
      <c r="AC107" s="124">
        <v>0</v>
      </c>
      <c r="AD107" s="110" t="s">
        <v>168</v>
      </c>
      <c r="AE107" s="110" t="s">
        <v>168</v>
      </c>
      <c r="AF107" s="110" t="s">
        <v>168</v>
      </c>
      <c r="AG107" s="128">
        <v>0</v>
      </c>
      <c r="AH107" s="124">
        <v>0</v>
      </c>
      <c r="AI107" s="124" t="s">
        <v>334</v>
      </c>
      <c r="AJ107" s="124">
        <v>0</v>
      </c>
      <c r="AK107" s="110" t="s">
        <v>168</v>
      </c>
      <c r="AL107" s="110" t="s">
        <v>168</v>
      </c>
    </row>
    <row r="108" spans="1:38" ht="36" x14ac:dyDescent="0.25">
      <c r="A108" s="62" t="s">
        <v>257</v>
      </c>
      <c r="B108" s="95" t="s">
        <v>258</v>
      </c>
      <c r="C108" s="66" t="s">
        <v>259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28">
        <v>0</v>
      </c>
      <c r="AA108" s="124">
        <v>0</v>
      </c>
      <c r="AB108" s="124" t="s">
        <v>334</v>
      </c>
      <c r="AC108" s="124">
        <v>0</v>
      </c>
      <c r="AD108" s="110" t="s">
        <v>168</v>
      </c>
      <c r="AE108" s="110" t="s">
        <v>168</v>
      </c>
      <c r="AF108" s="110" t="s">
        <v>168</v>
      </c>
      <c r="AG108" s="128">
        <v>0</v>
      </c>
      <c r="AH108" s="124">
        <v>0</v>
      </c>
      <c r="AI108" s="124" t="s">
        <v>334</v>
      </c>
      <c r="AJ108" s="124">
        <v>0</v>
      </c>
      <c r="AK108" s="110" t="s">
        <v>168</v>
      </c>
      <c r="AL108" s="110" t="s">
        <v>168</v>
      </c>
    </row>
    <row r="109" spans="1:38" ht="48" x14ac:dyDescent="0.25">
      <c r="A109" s="62" t="s">
        <v>179</v>
      </c>
      <c r="B109" s="73" t="s">
        <v>260</v>
      </c>
      <c r="C109" s="66" t="s">
        <v>261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28">
        <v>0</v>
      </c>
      <c r="AA109" s="124">
        <v>0</v>
      </c>
      <c r="AB109" s="124" t="s">
        <v>334</v>
      </c>
      <c r="AC109" s="124">
        <v>0</v>
      </c>
      <c r="AD109" s="110" t="s">
        <v>168</v>
      </c>
      <c r="AE109" s="110" t="s">
        <v>168</v>
      </c>
      <c r="AF109" s="110" t="s">
        <v>168</v>
      </c>
      <c r="AG109" s="128">
        <v>0</v>
      </c>
      <c r="AH109" s="124">
        <v>0</v>
      </c>
      <c r="AI109" s="124" t="s">
        <v>334</v>
      </c>
      <c r="AJ109" s="124">
        <v>0</v>
      </c>
      <c r="AK109" s="110" t="s">
        <v>168</v>
      </c>
      <c r="AL109" s="110" t="s">
        <v>168</v>
      </c>
    </row>
    <row r="110" spans="1:38" ht="36" x14ac:dyDescent="0.25">
      <c r="A110" s="62" t="s">
        <v>262</v>
      </c>
      <c r="B110" s="73" t="s">
        <v>263</v>
      </c>
      <c r="C110" s="96" t="s">
        <v>267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28">
        <v>0</v>
      </c>
      <c r="AA110" s="124">
        <v>0</v>
      </c>
      <c r="AB110" s="124" t="s">
        <v>334</v>
      </c>
      <c r="AC110" s="124">
        <v>0</v>
      </c>
      <c r="AD110" s="110" t="s">
        <v>168</v>
      </c>
      <c r="AE110" s="110" t="s">
        <v>168</v>
      </c>
      <c r="AF110" s="110" t="s">
        <v>168</v>
      </c>
      <c r="AG110" s="128">
        <v>0</v>
      </c>
      <c r="AH110" s="124">
        <v>0</v>
      </c>
      <c r="AI110" s="124" t="s">
        <v>334</v>
      </c>
      <c r="AJ110" s="124">
        <v>0</v>
      </c>
      <c r="AK110" s="110" t="s">
        <v>168</v>
      </c>
      <c r="AL110" s="110" t="s">
        <v>168</v>
      </c>
    </row>
    <row r="111" spans="1:38" ht="36" x14ac:dyDescent="0.25">
      <c r="A111" s="62" t="s">
        <v>265</v>
      </c>
      <c r="B111" s="73" t="s">
        <v>266</v>
      </c>
      <c r="C111" s="96" t="s">
        <v>264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28">
        <v>0</v>
      </c>
      <c r="AA111" s="124">
        <v>0</v>
      </c>
      <c r="AB111" s="124" t="s">
        <v>334</v>
      </c>
      <c r="AC111" s="124">
        <v>0</v>
      </c>
      <c r="AD111" s="110" t="s">
        <v>168</v>
      </c>
      <c r="AE111" s="110" t="s">
        <v>168</v>
      </c>
      <c r="AF111" s="110" t="s">
        <v>168</v>
      </c>
      <c r="AG111" s="128">
        <v>0</v>
      </c>
      <c r="AH111" s="124">
        <v>0</v>
      </c>
      <c r="AI111" s="124" t="s">
        <v>334</v>
      </c>
      <c r="AJ111" s="124">
        <v>0</v>
      </c>
      <c r="AK111" s="110" t="s">
        <v>168</v>
      </c>
      <c r="AL111" s="110" t="s">
        <v>168</v>
      </c>
    </row>
    <row r="112" spans="1:38" x14ac:dyDescent="0.25">
      <c r="A112" s="56"/>
      <c r="B112" s="78" t="s">
        <v>268</v>
      </c>
      <c r="C112" s="94" t="s">
        <v>269</v>
      </c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23">
        <v>0</v>
      </c>
      <c r="AA112" s="121">
        <v>0</v>
      </c>
      <c r="AB112" s="121" t="s">
        <v>334</v>
      </c>
      <c r="AC112" s="121">
        <v>0</v>
      </c>
      <c r="AD112" s="112" t="s">
        <v>168</v>
      </c>
      <c r="AE112" s="112" t="s">
        <v>168</v>
      </c>
      <c r="AF112" s="112" t="s">
        <v>168</v>
      </c>
      <c r="AG112" s="123">
        <v>0</v>
      </c>
      <c r="AH112" s="121">
        <v>0</v>
      </c>
      <c r="AI112" s="121" t="s">
        <v>334</v>
      </c>
      <c r="AJ112" s="121">
        <v>0</v>
      </c>
      <c r="AK112" s="112" t="s">
        <v>168</v>
      </c>
      <c r="AL112" s="112" t="s">
        <v>168</v>
      </c>
    </row>
    <row r="113" spans="1:38" x14ac:dyDescent="0.25">
      <c r="A113" s="56"/>
      <c r="B113" s="78" t="s">
        <v>270</v>
      </c>
      <c r="C113" s="94" t="s">
        <v>271</v>
      </c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23">
        <v>0</v>
      </c>
      <c r="AA113" s="124">
        <v>0</v>
      </c>
      <c r="AB113" s="124" t="s">
        <v>334</v>
      </c>
      <c r="AC113" s="124">
        <v>0</v>
      </c>
      <c r="AD113" s="112" t="s">
        <v>168</v>
      </c>
      <c r="AE113" s="112" t="s">
        <v>168</v>
      </c>
      <c r="AF113" s="112" t="s">
        <v>168</v>
      </c>
      <c r="AG113" s="123">
        <v>0</v>
      </c>
      <c r="AH113" s="124">
        <v>0</v>
      </c>
      <c r="AI113" s="124" t="s">
        <v>334</v>
      </c>
      <c r="AJ113" s="124">
        <v>0</v>
      </c>
      <c r="AK113" s="112" t="s">
        <v>168</v>
      </c>
      <c r="AL113" s="112" t="s">
        <v>168</v>
      </c>
    </row>
    <row r="114" spans="1:38" ht="36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23">
        <v>0</v>
      </c>
      <c r="AA114" s="124">
        <v>0</v>
      </c>
      <c r="AB114" s="124" t="s">
        <v>334</v>
      </c>
      <c r="AC114" s="124">
        <v>0</v>
      </c>
      <c r="AD114" s="112" t="s">
        <v>168</v>
      </c>
      <c r="AE114" s="112" t="s">
        <v>168</v>
      </c>
      <c r="AF114" s="112" t="s">
        <v>168</v>
      </c>
      <c r="AG114" s="123">
        <v>0</v>
      </c>
      <c r="AH114" s="124">
        <v>0</v>
      </c>
      <c r="AI114" s="124" t="s">
        <v>334</v>
      </c>
      <c r="AJ114" s="124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29">E116+E119+E121+E126+E131+E136</f>
        <v>0</v>
      </c>
      <c r="F115" s="100">
        <f t="shared" ref="F115:H115" si="230">F116+F119+F121+F126+F131+F136</f>
        <v>0</v>
      </c>
      <c r="G115" s="112" t="s">
        <v>168</v>
      </c>
      <c r="H115" s="100">
        <f t="shared" si="230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31">L116+L119+L121+L126+L131+L136</f>
        <v>0</v>
      </c>
      <c r="M115" s="100">
        <f t="shared" si="231"/>
        <v>0</v>
      </c>
      <c r="N115" s="112" t="s">
        <v>168</v>
      </c>
      <c r="O115" s="100">
        <f t="shared" ref="O115" si="232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33">S116+S119+S121+S126+S131+S136</f>
        <v>0</v>
      </c>
      <c r="T115" s="100">
        <f t="shared" si="233"/>
        <v>0</v>
      </c>
      <c r="U115" s="112" t="s">
        <v>168</v>
      </c>
      <c r="V115" s="100">
        <f t="shared" ref="V115" si="234">V116+V119+V121+V126+V131+V136</f>
        <v>0</v>
      </c>
      <c r="W115" s="112" t="s">
        <v>168</v>
      </c>
      <c r="X115" s="112" t="s">
        <v>168</v>
      </c>
      <c r="Y115" s="112" t="s">
        <v>168</v>
      </c>
      <c r="Z115" s="138">
        <f t="shared" ref="Z115:AA115" si="235">Z116+Z119+Z121+Z126+Z131+Z136</f>
        <v>6.5762060000000009</v>
      </c>
      <c r="AA115" s="124">
        <f t="shared" si="235"/>
        <v>0</v>
      </c>
      <c r="AB115" s="124" t="s">
        <v>334</v>
      </c>
      <c r="AC115" s="124">
        <f t="shared" ref="AC115" si="236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38">
        <f t="shared" ref="AG115:AH115" si="237">AG116+AG119+AG121+AG126+AG131+AG136</f>
        <v>6.5762060000000009</v>
      </c>
      <c r="AH115" s="124">
        <f t="shared" si="237"/>
        <v>0</v>
      </c>
      <c r="AI115" s="124" t="s">
        <v>334</v>
      </c>
      <c r="AJ115" s="124">
        <f t="shared" ref="AJ115" si="238">AJ116+AJ119+AJ121+AJ126+AJ131+AJ136</f>
        <v>0</v>
      </c>
      <c r="AK115" s="112" t="s">
        <v>168</v>
      </c>
      <c r="AL115" s="112" t="s">
        <v>168</v>
      </c>
    </row>
    <row r="116" spans="1:38" x14ac:dyDescent="0.25">
      <c r="A116" s="56" t="s">
        <v>272</v>
      </c>
      <c r="B116" s="78" t="s">
        <v>273</v>
      </c>
      <c r="C116" s="57" t="s">
        <v>274</v>
      </c>
      <c r="D116" s="112" t="s">
        <v>168</v>
      </c>
      <c r="E116" s="100">
        <f t="shared" ref="E116" si="239">SUM(E117:E118)</f>
        <v>0</v>
      </c>
      <c r="F116" s="100">
        <f t="shared" ref="F116:H116" si="240">SUM(F117:F118)</f>
        <v>0</v>
      </c>
      <c r="G116" s="112" t="s">
        <v>168</v>
      </c>
      <c r="H116" s="100">
        <f t="shared" si="240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41">SUM(L117:L118)</f>
        <v>0</v>
      </c>
      <c r="M116" s="100">
        <f t="shared" si="241"/>
        <v>0</v>
      </c>
      <c r="N116" s="112" t="s">
        <v>168</v>
      </c>
      <c r="O116" s="100">
        <f t="shared" ref="O116" si="242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43">SUM(S117:S118)</f>
        <v>0</v>
      </c>
      <c r="T116" s="100">
        <f t="shared" si="243"/>
        <v>0</v>
      </c>
      <c r="U116" s="112" t="s">
        <v>168</v>
      </c>
      <c r="V116" s="100">
        <f t="shared" ref="V116" si="244">SUM(V117:V118)</f>
        <v>0</v>
      </c>
      <c r="W116" s="112" t="s">
        <v>168</v>
      </c>
      <c r="X116" s="112" t="s">
        <v>168</v>
      </c>
      <c r="Y116" s="112" t="s">
        <v>168</v>
      </c>
      <c r="Z116" s="138">
        <f t="shared" ref="Z116:AA116" si="245">SUM(Z117:Z118)</f>
        <v>0</v>
      </c>
      <c r="AA116" s="124">
        <f t="shared" si="245"/>
        <v>0</v>
      </c>
      <c r="AB116" s="124" t="s">
        <v>334</v>
      </c>
      <c r="AC116" s="124">
        <f t="shared" ref="AC116" si="246">SUM(AC117:AC118)</f>
        <v>0</v>
      </c>
      <c r="AD116" s="112" t="s">
        <v>168</v>
      </c>
      <c r="AE116" s="112" t="s">
        <v>168</v>
      </c>
      <c r="AF116" s="112" t="s">
        <v>168</v>
      </c>
      <c r="AG116" s="138">
        <f t="shared" ref="AG116:AH116" si="247">SUM(AG117:AG118)</f>
        <v>0</v>
      </c>
      <c r="AH116" s="124">
        <f t="shared" si="247"/>
        <v>0</v>
      </c>
      <c r="AI116" s="124" t="s">
        <v>334</v>
      </c>
      <c r="AJ116" s="124">
        <f t="shared" ref="AJ116" si="248">SUM(AJ117:AJ118)</f>
        <v>0</v>
      </c>
      <c r="AK116" s="112" t="s">
        <v>168</v>
      </c>
      <c r="AL116" s="112" t="s">
        <v>168</v>
      </c>
    </row>
    <row r="117" spans="1:38" x14ac:dyDescent="0.25">
      <c r="A117" s="62" t="s">
        <v>275</v>
      </c>
      <c r="B117" s="73" t="s">
        <v>276</v>
      </c>
      <c r="C117" s="88" t="s">
        <v>171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28">
        <v>0</v>
      </c>
      <c r="AA117" s="124">
        <v>0</v>
      </c>
      <c r="AB117" s="124" t="s">
        <v>334</v>
      </c>
      <c r="AC117" s="124">
        <v>0</v>
      </c>
      <c r="AD117" s="110" t="s">
        <v>168</v>
      </c>
      <c r="AE117" s="110" t="s">
        <v>168</v>
      </c>
      <c r="AF117" s="110" t="s">
        <v>168</v>
      </c>
      <c r="AG117" s="128">
        <v>0</v>
      </c>
      <c r="AH117" s="124">
        <v>0</v>
      </c>
      <c r="AI117" s="124" t="s">
        <v>334</v>
      </c>
      <c r="AJ117" s="124">
        <v>0</v>
      </c>
      <c r="AK117" s="110" t="s">
        <v>168</v>
      </c>
      <c r="AL117" s="110" t="s">
        <v>168</v>
      </c>
    </row>
    <row r="118" spans="1:38" ht="24" x14ac:dyDescent="0.25">
      <c r="A118" s="62" t="s">
        <v>277</v>
      </c>
      <c r="B118" s="73" t="s">
        <v>167</v>
      </c>
      <c r="C118" s="88" t="s">
        <v>172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28">
        <v>0</v>
      </c>
      <c r="AA118" s="124">
        <v>0</v>
      </c>
      <c r="AB118" s="124" t="s">
        <v>334</v>
      </c>
      <c r="AC118" s="124">
        <v>0</v>
      </c>
      <c r="AD118" s="110" t="s">
        <v>168</v>
      </c>
      <c r="AE118" s="110" t="s">
        <v>168</v>
      </c>
      <c r="AF118" s="110" t="s">
        <v>168</v>
      </c>
      <c r="AG118" s="128">
        <v>0</v>
      </c>
      <c r="AH118" s="124">
        <v>0</v>
      </c>
      <c r="AI118" s="124" t="s">
        <v>334</v>
      </c>
      <c r="AJ118" s="124">
        <v>0</v>
      </c>
      <c r="AK118" s="110" t="s">
        <v>168</v>
      </c>
      <c r="AL118" s="110" t="s">
        <v>168</v>
      </c>
    </row>
    <row r="119" spans="1:38" x14ac:dyDescent="0.25">
      <c r="A119" s="56" t="s">
        <v>278</v>
      </c>
      <c r="B119" s="78" t="s">
        <v>279</v>
      </c>
      <c r="C119" s="79" t="s">
        <v>246</v>
      </c>
      <c r="D119" s="112" t="s">
        <v>168</v>
      </c>
      <c r="E119" s="100">
        <f t="shared" ref="E119:H119" si="249">E120</f>
        <v>0</v>
      </c>
      <c r="F119" s="100">
        <f t="shared" si="249"/>
        <v>0</v>
      </c>
      <c r="G119" s="112" t="s">
        <v>168</v>
      </c>
      <c r="H119" s="100">
        <f t="shared" si="249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50">L120</f>
        <v>0</v>
      </c>
      <c r="M119" s="100">
        <f t="shared" si="250"/>
        <v>0</v>
      </c>
      <c r="N119" s="112" t="s">
        <v>168</v>
      </c>
      <c r="O119" s="100">
        <f t="shared" si="250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51">S120</f>
        <v>0</v>
      </c>
      <c r="T119" s="100">
        <f t="shared" si="251"/>
        <v>0</v>
      </c>
      <c r="U119" s="112" t="s">
        <v>168</v>
      </c>
      <c r="V119" s="100">
        <f t="shared" si="251"/>
        <v>0</v>
      </c>
      <c r="W119" s="112" t="s">
        <v>168</v>
      </c>
      <c r="X119" s="112" t="s">
        <v>168</v>
      </c>
      <c r="Y119" s="112" t="s">
        <v>168</v>
      </c>
      <c r="Z119" s="138">
        <f t="shared" ref="Z119:AA119" si="252">Z120</f>
        <v>0</v>
      </c>
      <c r="AA119" s="124">
        <f t="shared" si="252"/>
        <v>0</v>
      </c>
      <c r="AB119" s="124" t="s">
        <v>334</v>
      </c>
      <c r="AC119" s="124">
        <f t="shared" ref="AC119" si="253">AC120</f>
        <v>0</v>
      </c>
      <c r="AD119" s="112" t="s">
        <v>168</v>
      </c>
      <c r="AE119" s="112" t="s">
        <v>168</v>
      </c>
      <c r="AF119" s="112" t="s">
        <v>168</v>
      </c>
      <c r="AG119" s="138">
        <f t="shared" ref="AG119:AH119" si="254">AG120</f>
        <v>0</v>
      </c>
      <c r="AH119" s="124">
        <f t="shared" si="254"/>
        <v>0</v>
      </c>
      <c r="AI119" s="124" t="s">
        <v>334</v>
      </c>
      <c r="AJ119" s="124">
        <f t="shared" ref="AJ119" si="255">AJ120</f>
        <v>0</v>
      </c>
      <c r="AK119" s="112" t="s">
        <v>168</v>
      </c>
      <c r="AL119" s="112" t="s">
        <v>168</v>
      </c>
    </row>
    <row r="120" spans="1:38" x14ac:dyDescent="0.25">
      <c r="A120" s="62" t="s">
        <v>280</v>
      </c>
      <c r="B120" s="97" t="s">
        <v>281</v>
      </c>
      <c r="C120" s="66" t="s">
        <v>282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28">
        <v>0</v>
      </c>
      <c r="AA120" s="124">
        <v>0</v>
      </c>
      <c r="AB120" s="124" t="s">
        <v>334</v>
      </c>
      <c r="AC120" s="124">
        <v>0</v>
      </c>
      <c r="AD120" s="110" t="s">
        <v>168</v>
      </c>
      <c r="AE120" s="110" t="s">
        <v>168</v>
      </c>
      <c r="AF120" s="110" t="s">
        <v>168</v>
      </c>
      <c r="AG120" s="128">
        <v>0</v>
      </c>
      <c r="AH120" s="124">
        <v>0</v>
      </c>
      <c r="AI120" s="124" t="s">
        <v>334</v>
      </c>
      <c r="AJ120" s="124">
        <v>0</v>
      </c>
      <c r="AK120" s="110" t="s">
        <v>168</v>
      </c>
      <c r="AL120" s="110" t="s">
        <v>168</v>
      </c>
    </row>
    <row r="121" spans="1:38" x14ac:dyDescent="0.25">
      <c r="A121" s="56" t="s">
        <v>283</v>
      </c>
      <c r="B121" s="78" t="s">
        <v>284</v>
      </c>
      <c r="C121" s="79" t="s">
        <v>251</v>
      </c>
      <c r="D121" s="112" t="s">
        <v>168</v>
      </c>
      <c r="E121" s="100">
        <f t="shared" ref="E121" si="256">SUM(E122:E124)</f>
        <v>0</v>
      </c>
      <c r="F121" s="100">
        <f t="shared" ref="F121:H121" si="257">SUM(F122:F124)</f>
        <v>0</v>
      </c>
      <c r="G121" s="112" t="s">
        <v>168</v>
      </c>
      <c r="H121" s="100">
        <f t="shared" si="257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58">SUM(L122:L124)</f>
        <v>0</v>
      </c>
      <c r="M121" s="100">
        <f t="shared" si="258"/>
        <v>0</v>
      </c>
      <c r="N121" s="112" t="s">
        <v>168</v>
      </c>
      <c r="O121" s="100">
        <f t="shared" ref="O121" si="259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60">SUM(S122:S124)</f>
        <v>0</v>
      </c>
      <c r="T121" s="100">
        <f t="shared" si="260"/>
        <v>0</v>
      </c>
      <c r="U121" s="112" t="s">
        <v>168</v>
      </c>
      <c r="V121" s="100">
        <f t="shared" ref="V121" si="261">SUM(V122:V124)</f>
        <v>0</v>
      </c>
      <c r="W121" s="112" t="s">
        <v>168</v>
      </c>
      <c r="X121" s="112" t="s">
        <v>168</v>
      </c>
      <c r="Y121" s="112" t="s">
        <v>168</v>
      </c>
      <c r="Z121" s="138">
        <f t="shared" ref="Z121:AA121" si="262">SUM(Z122:Z125)</f>
        <v>0</v>
      </c>
      <c r="AA121" s="124">
        <f t="shared" si="262"/>
        <v>0</v>
      </c>
      <c r="AB121" s="124" t="s">
        <v>334</v>
      </c>
      <c r="AC121" s="124">
        <f t="shared" ref="AC121" si="263">SUM(AC122:AC125)</f>
        <v>0</v>
      </c>
      <c r="AD121" s="112" t="s">
        <v>168</v>
      </c>
      <c r="AE121" s="112" t="s">
        <v>168</v>
      </c>
      <c r="AF121" s="112" t="s">
        <v>168</v>
      </c>
      <c r="AG121" s="138">
        <f t="shared" ref="AG121:AH121" si="264">SUM(AG122:AG125)</f>
        <v>0</v>
      </c>
      <c r="AH121" s="124">
        <f t="shared" si="264"/>
        <v>0</v>
      </c>
      <c r="AI121" s="124" t="s">
        <v>334</v>
      </c>
      <c r="AJ121" s="124">
        <f t="shared" ref="AJ121" si="265">SUM(AJ122:AJ125)</f>
        <v>0</v>
      </c>
      <c r="AK121" s="112" t="s">
        <v>168</v>
      </c>
      <c r="AL121" s="112" t="s">
        <v>168</v>
      </c>
    </row>
    <row r="122" spans="1:38" ht="24" x14ac:dyDescent="0.25">
      <c r="A122" s="62" t="s">
        <v>285</v>
      </c>
      <c r="B122" s="73" t="s">
        <v>286</v>
      </c>
      <c r="C122" s="66" t="s">
        <v>287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28">
        <v>0</v>
      </c>
      <c r="AA122" s="124">
        <v>0</v>
      </c>
      <c r="AB122" s="124" t="s">
        <v>334</v>
      </c>
      <c r="AC122" s="124">
        <v>0</v>
      </c>
      <c r="AD122" s="110" t="s">
        <v>168</v>
      </c>
      <c r="AE122" s="110" t="s">
        <v>168</v>
      </c>
      <c r="AF122" s="110" t="s">
        <v>168</v>
      </c>
      <c r="AG122" s="128">
        <v>0</v>
      </c>
      <c r="AH122" s="124">
        <v>0</v>
      </c>
      <c r="AI122" s="124" t="s">
        <v>334</v>
      </c>
      <c r="AJ122" s="124">
        <v>0</v>
      </c>
      <c r="AK122" s="110" t="s">
        <v>168</v>
      </c>
      <c r="AL122" s="110" t="s">
        <v>168</v>
      </c>
    </row>
    <row r="123" spans="1:38" x14ac:dyDescent="0.25">
      <c r="A123" s="62" t="s">
        <v>288</v>
      </c>
      <c r="B123" s="98" t="s">
        <v>289</v>
      </c>
      <c r="C123" s="66" t="s">
        <v>290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28">
        <v>0</v>
      </c>
      <c r="AA123" s="124">
        <v>0</v>
      </c>
      <c r="AB123" s="124" t="s">
        <v>334</v>
      </c>
      <c r="AC123" s="124">
        <v>0</v>
      </c>
      <c r="AD123" s="110" t="s">
        <v>168</v>
      </c>
      <c r="AE123" s="110" t="s">
        <v>168</v>
      </c>
      <c r="AF123" s="110" t="s">
        <v>168</v>
      </c>
      <c r="AG123" s="128">
        <v>0</v>
      </c>
      <c r="AH123" s="124">
        <v>0</v>
      </c>
      <c r="AI123" s="124" t="s">
        <v>334</v>
      </c>
      <c r="AJ123" s="124">
        <v>0</v>
      </c>
      <c r="AK123" s="110" t="s">
        <v>168</v>
      </c>
      <c r="AL123" s="110" t="s">
        <v>168</v>
      </c>
    </row>
    <row r="124" spans="1:38" x14ac:dyDescent="0.25">
      <c r="A124" s="62" t="s">
        <v>291</v>
      </c>
      <c r="B124" s="97" t="s">
        <v>292</v>
      </c>
      <c r="C124" s="66" t="s">
        <v>293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28">
        <v>0</v>
      </c>
      <c r="AA124" s="124">
        <v>0</v>
      </c>
      <c r="AB124" s="124" t="s">
        <v>334</v>
      </c>
      <c r="AC124" s="124">
        <v>0</v>
      </c>
      <c r="AD124" s="110" t="s">
        <v>168</v>
      </c>
      <c r="AE124" s="110" t="s">
        <v>168</v>
      </c>
      <c r="AF124" s="110" t="s">
        <v>168</v>
      </c>
      <c r="AG124" s="128">
        <v>0</v>
      </c>
      <c r="AH124" s="124">
        <v>0</v>
      </c>
      <c r="AI124" s="124" t="s">
        <v>334</v>
      </c>
      <c r="AJ124" s="124">
        <v>0</v>
      </c>
      <c r="AK124" s="110" t="s">
        <v>168</v>
      </c>
      <c r="AL124" s="110" t="s">
        <v>168</v>
      </c>
    </row>
    <row r="125" spans="1:38" x14ac:dyDescent="0.25">
      <c r="A125" s="62" t="s">
        <v>294</v>
      </c>
      <c r="B125" s="98" t="s">
        <v>295</v>
      </c>
      <c r="C125" s="66" t="s">
        <v>296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28">
        <v>0</v>
      </c>
      <c r="AA125" s="121">
        <v>0</v>
      </c>
      <c r="AB125" s="121" t="s">
        <v>334</v>
      </c>
      <c r="AC125" s="121">
        <v>0</v>
      </c>
      <c r="AD125" s="110" t="s">
        <v>168</v>
      </c>
      <c r="AE125" s="110" t="s">
        <v>168</v>
      </c>
      <c r="AF125" s="110" t="s">
        <v>168</v>
      </c>
      <c r="AG125" s="128">
        <v>0</v>
      </c>
      <c r="AH125" s="121">
        <v>0</v>
      </c>
      <c r="AI125" s="121" t="s">
        <v>334</v>
      </c>
      <c r="AJ125" s="121">
        <v>0</v>
      </c>
      <c r="AK125" s="110" t="s">
        <v>168</v>
      </c>
      <c r="AL125" s="110" t="s">
        <v>168</v>
      </c>
    </row>
    <row r="126" spans="1:38" x14ac:dyDescent="0.25">
      <c r="A126" s="56" t="s">
        <v>297</v>
      </c>
      <c r="B126" s="78" t="s">
        <v>298</v>
      </c>
      <c r="C126" s="79" t="s">
        <v>253</v>
      </c>
      <c r="D126" s="112" t="s">
        <v>168</v>
      </c>
      <c r="E126" s="100">
        <f t="shared" ref="E126" si="266">SUM(E127:E130)</f>
        <v>0</v>
      </c>
      <c r="F126" s="100">
        <f t="shared" ref="F126:H126" si="267">SUM(F127:F130)</f>
        <v>0</v>
      </c>
      <c r="G126" s="112" t="s">
        <v>168</v>
      </c>
      <c r="H126" s="100">
        <f t="shared" si="267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268">SUM(L127:L130)</f>
        <v>0</v>
      </c>
      <c r="M126" s="100">
        <f t="shared" si="268"/>
        <v>0</v>
      </c>
      <c r="N126" s="112" t="s">
        <v>168</v>
      </c>
      <c r="O126" s="100">
        <f t="shared" ref="O126" si="269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270">SUM(S127:S130)</f>
        <v>0</v>
      </c>
      <c r="T126" s="100">
        <f t="shared" si="270"/>
        <v>0</v>
      </c>
      <c r="U126" s="112" t="s">
        <v>168</v>
      </c>
      <c r="V126" s="100">
        <f t="shared" ref="V126" si="271">SUM(V127:V130)</f>
        <v>0</v>
      </c>
      <c r="W126" s="112" t="s">
        <v>168</v>
      </c>
      <c r="X126" s="112" t="s">
        <v>168</v>
      </c>
      <c r="Y126" s="112" t="s">
        <v>168</v>
      </c>
      <c r="Z126" s="138">
        <f t="shared" ref="Z126:AA126" si="272">SUM(Z127:Z130)</f>
        <v>0</v>
      </c>
      <c r="AA126" s="124">
        <f t="shared" si="272"/>
        <v>0</v>
      </c>
      <c r="AB126" s="124" t="s">
        <v>334</v>
      </c>
      <c r="AC126" s="124">
        <f t="shared" ref="AC126" si="273">SUM(AC127:AC130)</f>
        <v>0</v>
      </c>
      <c r="AD126" s="112" t="s">
        <v>168</v>
      </c>
      <c r="AE126" s="112" t="s">
        <v>168</v>
      </c>
      <c r="AF126" s="112" t="s">
        <v>168</v>
      </c>
      <c r="AG126" s="138">
        <f t="shared" ref="AG126:AH126" si="274">SUM(AG127:AG130)</f>
        <v>0</v>
      </c>
      <c r="AH126" s="124">
        <f t="shared" si="274"/>
        <v>0</v>
      </c>
      <c r="AI126" s="124" t="s">
        <v>334</v>
      </c>
      <c r="AJ126" s="124">
        <f t="shared" ref="AJ126" si="275">SUM(AJ127:AJ130)</f>
        <v>0</v>
      </c>
      <c r="AK126" s="112" t="s">
        <v>168</v>
      </c>
      <c r="AL126" s="112" t="s">
        <v>168</v>
      </c>
    </row>
    <row r="127" spans="1:38" ht="24" x14ac:dyDescent="0.25">
      <c r="A127" s="62" t="s">
        <v>299</v>
      </c>
      <c r="B127" s="73" t="s">
        <v>300</v>
      </c>
      <c r="C127" s="66" t="s">
        <v>301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28">
        <v>0</v>
      </c>
      <c r="AA127" s="121">
        <v>0</v>
      </c>
      <c r="AB127" s="121" t="s">
        <v>334</v>
      </c>
      <c r="AC127" s="121">
        <v>0</v>
      </c>
      <c r="AD127" s="110" t="s">
        <v>168</v>
      </c>
      <c r="AE127" s="110" t="s">
        <v>168</v>
      </c>
      <c r="AF127" s="110" t="s">
        <v>168</v>
      </c>
      <c r="AG127" s="128">
        <v>0</v>
      </c>
      <c r="AH127" s="121">
        <v>0</v>
      </c>
      <c r="AI127" s="121" t="s">
        <v>334</v>
      </c>
      <c r="AJ127" s="121">
        <v>0</v>
      </c>
      <c r="AK127" s="110" t="s">
        <v>168</v>
      </c>
      <c r="AL127" s="110" t="s">
        <v>168</v>
      </c>
    </row>
    <row r="128" spans="1:38" x14ac:dyDescent="0.25">
      <c r="A128" s="62" t="s">
        <v>302</v>
      </c>
      <c r="B128" s="73" t="s">
        <v>303</v>
      </c>
      <c r="C128" s="66" t="s">
        <v>304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28">
        <v>0</v>
      </c>
      <c r="AA128" s="124">
        <v>0</v>
      </c>
      <c r="AB128" s="124" t="s">
        <v>334</v>
      </c>
      <c r="AC128" s="124">
        <v>0</v>
      </c>
      <c r="AD128" s="110" t="s">
        <v>168</v>
      </c>
      <c r="AE128" s="110" t="s">
        <v>168</v>
      </c>
      <c r="AF128" s="110" t="s">
        <v>168</v>
      </c>
      <c r="AG128" s="128">
        <v>0</v>
      </c>
      <c r="AH128" s="124">
        <v>0</v>
      </c>
      <c r="AI128" s="124" t="s">
        <v>334</v>
      </c>
      <c r="AJ128" s="124">
        <v>0</v>
      </c>
      <c r="AK128" s="110" t="s">
        <v>168</v>
      </c>
      <c r="AL128" s="110" t="s">
        <v>168</v>
      </c>
    </row>
    <row r="129" spans="1:38" x14ac:dyDescent="0.25">
      <c r="A129" s="62" t="s">
        <v>305</v>
      </c>
      <c r="B129" s="98" t="s">
        <v>289</v>
      </c>
      <c r="C129" s="66" t="s">
        <v>306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28">
        <v>0</v>
      </c>
      <c r="AA129" s="124">
        <v>0</v>
      </c>
      <c r="AB129" s="124" t="s">
        <v>334</v>
      </c>
      <c r="AC129" s="124">
        <v>0</v>
      </c>
      <c r="AD129" s="110" t="s">
        <v>168</v>
      </c>
      <c r="AE129" s="110" t="s">
        <v>168</v>
      </c>
      <c r="AF129" s="110" t="s">
        <v>168</v>
      </c>
      <c r="AG129" s="128">
        <v>0</v>
      </c>
      <c r="AH129" s="124">
        <v>0</v>
      </c>
      <c r="AI129" s="124" t="s">
        <v>334</v>
      </c>
      <c r="AJ129" s="124">
        <v>0</v>
      </c>
      <c r="AK129" s="110" t="s">
        <v>168</v>
      </c>
      <c r="AL129" s="110" t="s">
        <v>168</v>
      </c>
    </row>
    <row r="130" spans="1:38" x14ac:dyDescent="0.25">
      <c r="A130" s="62" t="s">
        <v>307</v>
      </c>
      <c r="B130" s="73" t="s">
        <v>308</v>
      </c>
      <c r="C130" s="66" t="s">
        <v>309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28">
        <v>0</v>
      </c>
      <c r="AA130" s="121">
        <v>0</v>
      </c>
      <c r="AB130" s="121" t="s">
        <v>334</v>
      </c>
      <c r="AC130" s="121">
        <v>0</v>
      </c>
      <c r="AD130" s="110" t="s">
        <v>168</v>
      </c>
      <c r="AE130" s="110" t="s">
        <v>168</v>
      </c>
      <c r="AF130" s="110" t="s">
        <v>168</v>
      </c>
      <c r="AG130" s="128">
        <v>0</v>
      </c>
      <c r="AH130" s="121">
        <v>0</v>
      </c>
      <c r="AI130" s="121" t="s">
        <v>334</v>
      </c>
      <c r="AJ130" s="121">
        <v>0</v>
      </c>
      <c r="AK130" s="110" t="s">
        <v>168</v>
      </c>
      <c r="AL130" s="110" t="s">
        <v>168</v>
      </c>
    </row>
    <row r="131" spans="1:38" x14ac:dyDescent="0.25">
      <c r="A131" s="56" t="s">
        <v>310</v>
      </c>
      <c r="B131" s="78" t="s">
        <v>311</v>
      </c>
      <c r="C131" s="79" t="s">
        <v>269</v>
      </c>
      <c r="D131" s="112" t="s">
        <v>168</v>
      </c>
      <c r="E131" s="100">
        <f t="shared" ref="E131" si="276">SUM(E132:E135)</f>
        <v>0</v>
      </c>
      <c r="F131" s="100">
        <f t="shared" ref="F131:H131" si="277">SUM(F132:F135)</f>
        <v>0</v>
      </c>
      <c r="G131" s="112" t="s">
        <v>168</v>
      </c>
      <c r="H131" s="100">
        <f t="shared" si="277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278">SUM(L132:L135)</f>
        <v>0</v>
      </c>
      <c r="M131" s="100">
        <f t="shared" si="278"/>
        <v>0</v>
      </c>
      <c r="N131" s="112" t="s">
        <v>168</v>
      </c>
      <c r="O131" s="100">
        <f t="shared" ref="O131" si="279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280">SUM(S132:S135)</f>
        <v>0</v>
      </c>
      <c r="T131" s="100">
        <f t="shared" si="280"/>
        <v>0</v>
      </c>
      <c r="U131" s="112" t="s">
        <v>168</v>
      </c>
      <c r="V131" s="100">
        <f t="shared" ref="V131" si="281">SUM(V132:V135)</f>
        <v>0</v>
      </c>
      <c r="W131" s="112" t="s">
        <v>168</v>
      </c>
      <c r="X131" s="112" t="s">
        <v>168</v>
      </c>
      <c r="Y131" s="112" t="s">
        <v>168</v>
      </c>
      <c r="Z131" s="138">
        <f t="shared" ref="Z131:AA131" si="282">SUM(Z132:Z135)</f>
        <v>0</v>
      </c>
      <c r="AA131" s="124">
        <f t="shared" si="282"/>
        <v>0</v>
      </c>
      <c r="AB131" s="124" t="s">
        <v>334</v>
      </c>
      <c r="AC131" s="124">
        <f t="shared" ref="AC131" si="283">SUM(AC132:AC135)</f>
        <v>0</v>
      </c>
      <c r="AD131" s="112" t="s">
        <v>168</v>
      </c>
      <c r="AE131" s="112" t="s">
        <v>168</v>
      </c>
      <c r="AF131" s="112" t="s">
        <v>168</v>
      </c>
      <c r="AG131" s="138">
        <f t="shared" ref="AG131:AH131" si="284">SUM(AG132:AG135)</f>
        <v>0</v>
      </c>
      <c r="AH131" s="124">
        <f t="shared" si="284"/>
        <v>0</v>
      </c>
      <c r="AI131" s="124" t="s">
        <v>334</v>
      </c>
      <c r="AJ131" s="124">
        <f t="shared" ref="AJ131" si="285">SUM(AJ132:AJ135)</f>
        <v>0</v>
      </c>
      <c r="AK131" s="112" t="s">
        <v>168</v>
      </c>
      <c r="AL131" s="112" t="s">
        <v>168</v>
      </c>
    </row>
    <row r="132" spans="1:38" x14ac:dyDescent="0.25">
      <c r="A132" s="62" t="s">
        <v>312</v>
      </c>
      <c r="B132" s="73" t="s">
        <v>313</v>
      </c>
      <c r="C132" s="66" t="s">
        <v>314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28">
        <v>0</v>
      </c>
      <c r="AA132" s="124">
        <v>0</v>
      </c>
      <c r="AB132" s="124" t="s">
        <v>334</v>
      </c>
      <c r="AC132" s="124">
        <v>0</v>
      </c>
      <c r="AD132" s="110" t="s">
        <v>168</v>
      </c>
      <c r="AE132" s="110" t="s">
        <v>168</v>
      </c>
      <c r="AF132" s="110" t="s">
        <v>168</v>
      </c>
      <c r="AG132" s="128">
        <v>0</v>
      </c>
      <c r="AH132" s="124">
        <v>0</v>
      </c>
      <c r="AI132" s="124" t="s">
        <v>334</v>
      </c>
      <c r="AJ132" s="124">
        <v>0</v>
      </c>
      <c r="AK132" s="110" t="s">
        <v>168</v>
      </c>
      <c r="AL132" s="110" t="s">
        <v>168</v>
      </c>
    </row>
    <row r="133" spans="1:38" x14ac:dyDescent="0.25">
      <c r="A133" s="62" t="s">
        <v>315</v>
      </c>
      <c r="B133" s="73" t="s">
        <v>316</v>
      </c>
      <c r="C133" s="66" t="s">
        <v>317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28">
        <v>0</v>
      </c>
      <c r="AA133" s="124">
        <v>0</v>
      </c>
      <c r="AB133" s="124" t="s">
        <v>334</v>
      </c>
      <c r="AC133" s="124">
        <v>0</v>
      </c>
      <c r="AD133" s="110" t="s">
        <v>168</v>
      </c>
      <c r="AE133" s="110" t="s">
        <v>168</v>
      </c>
      <c r="AF133" s="110" t="s">
        <v>168</v>
      </c>
      <c r="AG133" s="128">
        <v>0</v>
      </c>
      <c r="AH133" s="124">
        <v>0</v>
      </c>
      <c r="AI133" s="124" t="s">
        <v>334</v>
      </c>
      <c r="AJ133" s="124">
        <v>0</v>
      </c>
      <c r="AK133" s="110" t="s">
        <v>168</v>
      </c>
      <c r="AL133" s="110" t="s">
        <v>168</v>
      </c>
    </row>
    <row r="134" spans="1:38" x14ac:dyDescent="0.25">
      <c r="A134" s="62" t="s">
        <v>318</v>
      </c>
      <c r="B134" s="73" t="s">
        <v>319</v>
      </c>
      <c r="C134" s="66" t="s">
        <v>320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28">
        <v>0</v>
      </c>
      <c r="AA134" s="124">
        <v>0</v>
      </c>
      <c r="AB134" s="124" t="s">
        <v>334</v>
      </c>
      <c r="AC134" s="124">
        <v>0</v>
      </c>
      <c r="AD134" s="110" t="s">
        <v>168</v>
      </c>
      <c r="AE134" s="110" t="s">
        <v>168</v>
      </c>
      <c r="AF134" s="110" t="s">
        <v>168</v>
      </c>
      <c r="AG134" s="128">
        <v>0</v>
      </c>
      <c r="AH134" s="124">
        <v>0</v>
      </c>
      <c r="AI134" s="124" t="s">
        <v>334</v>
      </c>
      <c r="AJ134" s="124">
        <v>0</v>
      </c>
      <c r="AK134" s="110" t="s">
        <v>168</v>
      </c>
      <c r="AL134" s="110" t="s">
        <v>168</v>
      </c>
    </row>
    <row r="135" spans="1:38" x14ac:dyDescent="0.25">
      <c r="A135" s="62" t="s">
        <v>321</v>
      </c>
      <c r="B135" s="73" t="s">
        <v>308</v>
      </c>
      <c r="C135" s="66" t="s">
        <v>322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28">
        <v>0</v>
      </c>
      <c r="AA135" s="124">
        <v>0</v>
      </c>
      <c r="AB135" s="124" t="s">
        <v>334</v>
      </c>
      <c r="AC135" s="124">
        <v>0</v>
      </c>
      <c r="AD135" s="110" t="s">
        <v>168</v>
      </c>
      <c r="AE135" s="110" t="s">
        <v>168</v>
      </c>
      <c r="AF135" s="110" t="s">
        <v>168</v>
      </c>
      <c r="AG135" s="128">
        <v>0</v>
      </c>
      <c r="AH135" s="124">
        <v>0</v>
      </c>
      <c r="AI135" s="124" t="s">
        <v>334</v>
      </c>
      <c r="AJ135" s="124">
        <v>0</v>
      </c>
      <c r="AK135" s="110" t="s">
        <v>168</v>
      </c>
      <c r="AL135" s="110" t="s">
        <v>168</v>
      </c>
    </row>
    <row r="136" spans="1:38" x14ac:dyDescent="0.25">
      <c r="A136" s="56" t="s">
        <v>170</v>
      </c>
      <c r="B136" s="78" t="s">
        <v>323</v>
      </c>
      <c r="C136" s="79" t="s">
        <v>271</v>
      </c>
      <c r="D136" s="112" t="s">
        <v>168</v>
      </c>
      <c r="E136" s="100">
        <f t="shared" ref="E136" si="286">SUM(E137:E140)</f>
        <v>0</v>
      </c>
      <c r="F136" s="100">
        <f t="shared" ref="F136:H136" si="287">SUM(F137:F140)</f>
        <v>0</v>
      </c>
      <c r="G136" s="112" t="s">
        <v>168</v>
      </c>
      <c r="H136" s="100">
        <f t="shared" si="287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288">SUM(L137:L140)</f>
        <v>0</v>
      </c>
      <c r="M136" s="100">
        <f t="shared" si="288"/>
        <v>0</v>
      </c>
      <c r="N136" s="112" t="s">
        <v>168</v>
      </c>
      <c r="O136" s="100">
        <f t="shared" ref="O136" si="289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290">SUM(S137:S140)</f>
        <v>0</v>
      </c>
      <c r="T136" s="100">
        <f t="shared" si="290"/>
        <v>0</v>
      </c>
      <c r="U136" s="112" t="s">
        <v>168</v>
      </c>
      <c r="V136" s="100">
        <f t="shared" ref="V136" si="291">SUM(V137:V140)</f>
        <v>0</v>
      </c>
      <c r="W136" s="112" t="s">
        <v>168</v>
      </c>
      <c r="X136" s="112" t="s">
        <v>168</v>
      </c>
      <c r="Y136" s="112" t="s">
        <v>168</v>
      </c>
      <c r="Z136" s="138">
        <f t="shared" ref="Z136:AA136" si="292">SUM(Z137:Z140)</f>
        <v>6.5762060000000009</v>
      </c>
      <c r="AA136" s="124">
        <f t="shared" si="292"/>
        <v>0</v>
      </c>
      <c r="AB136" s="124" t="s">
        <v>334</v>
      </c>
      <c r="AC136" s="124">
        <f t="shared" ref="AC136" si="293">SUM(AC137:AC140)</f>
        <v>0</v>
      </c>
      <c r="AD136" s="112" t="s">
        <v>168</v>
      </c>
      <c r="AE136" s="112" t="s">
        <v>168</v>
      </c>
      <c r="AF136" s="112" t="s">
        <v>168</v>
      </c>
      <c r="AG136" s="138">
        <f t="shared" ref="AG136:AH136" si="294">SUM(AG137:AG140)</f>
        <v>6.5762060000000009</v>
      </c>
      <c r="AH136" s="124">
        <f t="shared" si="294"/>
        <v>0</v>
      </c>
      <c r="AI136" s="124" t="s">
        <v>334</v>
      </c>
      <c r="AJ136" s="124">
        <f t="shared" ref="AJ136" si="295">SUM(AJ137:AJ140)</f>
        <v>0</v>
      </c>
      <c r="AK136" s="112" t="s">
        <v>168</v>
      </c>
      <c r="AL136" s="112" t="s">
        <v>168</v>
      </c>
    </row>
    <row r="137" spans="1:38" x14ac:dyDescent="0.25">
      <c r="A137" s="62" t="s">
        <v>324</v>
      </c>
      <c r="B137" s="73" t="s">
        <v>276</v>
      </c>
      <c r="C137" s="66" t="s">
        <v>325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28">
        <v>0.76124999999999998</v>
      </c>
      <c r="AA137" s="124">
        <v>0</v>
      </c>
      <c r="AB137" s="124" t="s">
        <v>334</v>
      </c>
      <c r="AC137" s="124">
        <v>0</v>
      </c>
      <c r="AD137" s="112" t="s">
        <v>168</v>
      </c>
      <c r="AE137" s="112" t="s">
        <v>168</v>
      </c>
      <c r="AF137" s="112" t="s">
        <v>168</v>
      </c>
      <c r="AG137" s="128">
        <v>0.76124999999999998</v>
      </c>
      <c r="AH137" s="124">
        <v>0</v>
      </c>
      <c r="AI137" s="124" t="s">
        <v>334</v>
      </c>
      <c r="AJ137" s="124">
        <v>0</v>
      </c>
      <c r="AK137" s="112" t="s">
        <v>168</v>
      </c>
      <c r="AL137" s="112" t="s">
        <v>168</v>
      </c>
    </row>
    <row r="138" spans="1:38" x14ac:dyDescent="0.25">
      <c r="A138" s="62" t="s">
        <v>326</v>
      </c>
      <c r="B138" s="98" t="s">
        <v>327</v>
      </c>
      <c r="C138" s="66" t="s">
        <v>328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28">
        <v>4.125</v>
      </c>
      <c r="AA138" s="124">
        <v>0</v>
      </c>
      <c r="AB138" s="124" t="s">
        <v>334</v>
      </c>
      <c r="AC138" s="124">
        <v>0</v>
      </c>
      <c r="AD138" s="110" t="s">
        <v>168</v>
      </c>
      <c r="AE138" s="110" t="s">
        <v>168</v>
      </c>
      <c r="AF138" s="110" t="s">
        <v>168</v>
      </c>
      <c r="AG138" s="128">
        <v>4.125</v>
      </c>
      <c r="AH138" s="124">
        <v>0</v>
      </c>
      <c r="AI138" s="124" t="s">
        <v>334</v>
      </c>
      <c r="AJ138" s="124">
        <v>0</v>
      </c>
      <c r="AK138" s="110" t="s">
        <v>168</v>
      </c>
      <c r="AL138" s="110" t="s">
        <v>168</v>
      </c>
    </row>
    <row r="139" spans="1:38" x14ac:dyDescent="0.25">
      <c r="A139" s="62" t="s">
        <v>329</v>
      </c>
      <c r="B139" s="73" t="s">
        <v>330</v>
      </c>
      <c r="C139" s="66" t="s">
        <v>331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28">
        <v>1.410833</v>
      </c>
      <c r="AA139" s="124">
        <v>0</v>
      </c>
      <c r="AB139" s="124" t="s">
        <v>334</v>
      </c>
      <c r="AC139" s="124">
        <v>0</v>
      </c>
      <c r="AD139" s="110" t="s">
        <v>168</v>
      </c>
      <c r="AE139" s="110" t="s">
        <v>168</v>
      </c>
      <c r="AF139" s="110" t="s">
        <v>168</v>
      </c>
      <c r="AG139" s="128">
        <v>1.410833</v>
      </c>
      <c r="AH139" s="124">
        <v>0</v>
      </c>
      <c r="AI139" s="124" t="s">
        <v>334</v>
      </c>
      <c r="AJ139" s="124">
        <v>0</v>
      </c>
      <c r="AK139" s="110" t="s">
        <v>168</v>
      </c>
      <c r="AL139" s="110" t="s">
        <v>168</v>
      </c>
    </row>
    <row r="140" spans="1:38" x14ac:dyDescent="0.25">
      <c r="A140" s="62" t="s">
        <v>332</v>
      </c>
      <c r="B140" s="73" t="s">
        <v>308</v>
      </c>
      <c r="C140" s="66" t="s">
        <v>333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41">
        <v>0.27912300000000001</v>
      </c>
      <c r="AA140" s="124">
        <v>0</v>
      </c>
      <c r="AB140" s="124" t="s">
        <v>334</v>
      </c>
      <c r="AC140" s="124">
        <v>0</v>
      </c>
      <c r="AD140" s="110" t="s">
        <v>168</v>
      </c>
      <c r="AE140" s="110" t="s">
        <v>168</v>
      </c>
      <c r="AF140" s="110" t="s">
        <v>168</v>
      </c>
      <c r="AG140" s="141">
        <v>0.27912300000000001</v>
      </c>
      <c r="AH140" s="124">
        <v>0</v>
      </c>
      <c r="AI140" s="124" t="s">
        <v>334</v>
      </c>
      <c r="AJ140" s="124">
        <v>0</v>
      </c>
      <c r="AK140" s="110" t="s">
        <v>168</v>
      </c>
      <c r="AL140" s="110" t="s">
        <v>168</v>
      </c>
    </row>
    <row r="141" spans="1:38" ht="24" x14ac:dyDescent="0.25">
      <c r="A141" s="57" t="s">
        <v>176</v>
      </c>
      <c r="B141" s="99" t="s">
        <v>177</v>
      </c>
      <c r="C141" s="79" t="s">
        <v>178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2020-02-27T13:45:49Z</dcterms:modified>
</cp:coreProperties>
</file>