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5"/>
  </bookViews>
  <sheets>
    <sheet name="17квЭт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'17квЭт'!$A$1:$BC$83</definedName>
    <definedName name="_xlnm.Print_Titles" localSheetId="0">'17квЭт'!$15:$19</definedName>
    <definedName name="_xlnm.Print_Area" localSheetId="0">'17квЭт'!$A$1:$BF$89</definedName>
  </definedNames>
  <calcPr calcId="144525"/>
</workbook>
</file>

<file path=xl/calcChain.xml><?xml version="1.0" encoding="utf-8"?>
<calcChain xmlns="http://schemas.openxmlformats.org/spreadsheetml/2006/main">
  <c r="AG32" i="4" l="1"/>
  <c r="D52" i="4" l="1"/>
  <c r="BB30" i="4" l="1"/>
  <c r="BA30" i="4"/>
  <c r="AY30" i="4"/>
  <c r="BA31" i="4"/>
  <c r="AY31" i="4"/>
  <c r="Y52" i="4"/>
  <c r="AW59" i="4" l="1"/>
  <c r="AV59" i="4"/>
  <c r="AT59" i="4"/>
  <c r="AX30" i="4"/>
  <c r="AW30" i="4"/>
  <c r="AW31" i="4"/>
  <c r="AT30" i="4"/>
  <c r="AT31" i="4"/>
  <c r="AV31" i="4"/>
  <c r="AV30" i="4" s="1"/>
  <c r="AL54" i="4" l="1"/>
  <c r="K33" i="4"/>
  <c r="L33" i="4"/>
  <c r="M33" i="4"/>
  <c r="N33" i="4"/>
  <c r="P33" i="4"/>
  <c r="Q33" i="4"/>
  <c r="R33" i="4"/>
  <c r="U33" i="4"/>
  <c r="V33" i="4"/>
  <c r="W33" i="4"/>
  <c r="Z33" i="4"/>
  <c r="AA33" i="4"/>
  <c r="AB33" i="4"/>
  <c r="AB32" i="4"/>
  <c r="AA32" i="4"/>
  <c r="Z32" i="4"/>
  <c r="AB31" i="4"/>
  <c r="AA31" i="4"/>
  <c r="Z31" i="4"/>
  <c r="AB30" i="4"/>
  <c r="AA30" i="4"/>
  <c r="Z30" i="4"/>
  <c r="W32" i="4"/>
  <c r="V32" i="4"/>
  <c r="U32" i="4"/>
  <c r="W31" i="4"/>
  <c r="V31" i="4"/>
  <c r="U31" i="4"/>
  <c r="W30" i="4"/>
  <c r="V30" i="4"/>
  <c r="U30" i="4"/>
  <c r="R32" i="4"/>
  <c r="Q32" i="4"/>
  <c r="P32" i="4"/>
  <c r="S31" i="4"/>
  <c r="R31" i="4"/>
  <c r="Q31" i="4"/>
  <c r="P31" i="4"/>
  <c r="O31" i="4" s="1"/>
  <c r="R30" i="4"/>
  <c r="Q30" i="4"/>
  <c r="P30" i="4"/>
  <c r="J31" i="4"/>
  <c r="J30" i="4"/>
  <c r="K30" i="4"/>
  <c r="K31" i="4"/>
  <c r="L30" i="4"/>
  <c r="L31" i="4"/>
  <c r="M31" i="4"/>
  <c r="M30" i="4"/>
  <c r="J33" i="4" l="1"/>
  <c r="D80" i="4"/>
  <c r="D82" i="4"/>
  <c r="D83" i="4"/>
  <c r="D81" i="4"/>
  <c r="D59" i="4"/>
  <c r="D55" i="4"/>
  <c r="D51" i="4"/>
  <c r="AC83" i="4"/>
  <c r="AB83" i="4"/>
  <c r="AA83" i="4"/>
  <c r="Z83" i="4"/>
  <c r="Y83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J83" i="4"/>
  <c r="AA82" i="4"/>
  <c r="Z82" i="4"/>
  <c r="Y82" i="4"/>
  <c r="X82" i="4"/>
  <c r="W82" i="4"/>
  <c r="V82" i="4"/>
  <c r="U82" i="4"/>
  <c r="T82" i="4"/>
  <c r="S82" i="4"/>
  <c r="R82" i="4"/>
  <c r="Q82" i="4"/>
  <c r="P82" i="4"/>
  <c r="O82" i="4"/>
  <c r="N82" i="4"/>
  <c r="M82" i="4"/>
  <c r="L82" i="4"/>
  <c r="K82" i="4"/>
  <c r="J82" i="4"/>
  <c r="AC81" i="4"/>
  <c r="AB81" i="4"/>
  <c r="AA81" i="4"/>
  <c r="Z81" i="4"/>
  <c r="Y81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J81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AC67" i="4"/>
  <c r="AB67" i="4"/>
  <c r="AA67" i="4"/>
  <c r="Z67" i="4"/>
  <c r="Y67" i="4"/>
  <c r="X67" i="4"/>
  <c r="W67" i="4"/>
  <c r="V67" i="4"/>
  <c r="U67" i="4"/>
  <c r="T67" i="4"/>
  <c r="S67" i="4"/>
  <c r="R67" i="4"/>
  <c r="Q67" i="4"/>
  <c r="P67" i="4"/>
  <c r="O67" i="4"/>
  <c r="N67" i="4"/>
  <c r="M67" i="4"/>
  <c r="L67" i="4"/>
  <c r="K67" i="4"/>
  <c r="J67" i="4"/>
  <c r="AB59" i="4"/>
  <c r="AA59" i="4"/>
  <c r="Z59" i="4"/>
  <c r="Y59" i="4"/>
  <c r="W59" i="4"/>
  <c r="V59" i="4"/>
  <c r="U59" i="4"/>
  <c r="T59" i="4"/>
  <c r="R59" i="4"/>
  <c r="Q59" i="4"/>
  <c r="P59" i="4"/>
  <c r="O59" i="4"/>
  <c r="N59" i="4"/>
  <c r="M59" i="4"/>
  <c r="L59" i="4"/>
  <c r="K59" i="4"/>
  <c r="J59" i="4"/>
  <c r="N56" i="4"/>
  <c r="L56" i="4"/>
  <c r="M56" i="4"/>
  <c r="K56" i="4"/>
  <c r="J56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O52" i="4"/>
  <c r="P52" i="4"/>
  <c r="Q52" i="4"/>
  <c r="R52" i="4"/>
  <c r="S52" i="4"/>
  <c r="T52" i="4"/>
  <c r="U52" i="4"/>
  <c r="V52" i="4"/>
  <c r="W52" i="4"/>
  <c r="Z52" i="4"/>
  <c r="AA52" i="4"/>
  <c r="AB52" i="4"/>
  <c r="N52" i="4"/>
  <c r="L52" i="4"/>
  <c r="M52" i="4"/>
  <c r="K52" i="4"/>
  <c r="J52" i="4"/>
  <c r="N31" i="4"/>
  <c r="N30" i="4"/>
  <c r="AS33" i="4"/>
  <c r="AS31" i="4"/>
  <c r="AS30" i="4"/>
  <c r="S30" i="4" s="1"/>
  <c r="O30" i="4" s="1"/>
  <c r="AM30" i="4"/>
  <c r="AL30" i="4"/>
  <c r="AM31" i="4"/>
  <c r="AL31" i="4"/>
  <c r="AV56" i="4"/>
  <c r="AN55" i="4"/>
  <c r="AS55" i="4"/>
  <c r="AS32" i="4" l="1"/>
  <c r="S32" i="4" s="1"/>
  <c r="O32" i="4" s="1"/>
  <c r="S33" i="4"/>
  <c r="O33" i="4" s="1"/>
  <c r="BF19" i="4"/>
  <c r="AB56" i="4" l="1"/>
  <c r="AA56" i="4"/>
  <c r="Z56" i="4"/>
  <c r="Y56" i="4"/>
  <c r="W56" i="4"/>
  <c r="U56" i="4"/>
  <c r="T56" i="4"/>
  <c r="R56" i="4"/>
  <c r="Q56" i="4"/>
  <c r="P56" i="4"/>
  <c r="O56" i="4"/>
  <c r="AG33" i="4"/>
  <c r="AG35" i="4"/>
  <c r="AG36" i="4"/>
  <c r="AG39" i="4"/>
  <c r="AG40" i="4"/>
  <c r="AG41" i="4"/>
  <c r="AG43" i="4"/>
  <c r="AG44" i="4"/>
  <c r="AG45" i="4"/>
  <c r="AG47" i="4"/>
  <c r="AG48" i="4"/>
  <c r="AG55" i="4"/>
  <c r="AG59" i="4"/>
  <c r="AG60" i="4"/>
  <c r="AG62" i="4"/>
  <c r="AG63" i="4"/>
  <c r="AG64" i="4"/>
  <c r="AG65" i="4"/>
  <c r="AG67" i="4"/>
  <c r="AG68" i="4"/>
  <c r="AG69" i="4"/>
  <c r="AG70" i="4"/>
  <c r="AG72" i="4"/>
  <c r="AG73" i="4"/>
  <c r="AG75" i="4"/>
  <c r="AG76" i="4"/>
  <c r="AG77" i="4"/>
  <c r="AG78" i="4"/>
  <c r="AG81" i="4"/>
  <c r="AG82" i="4"/>
  <c r="AG83" i="4"/>
  <c r="BC77" i="4"/>
  <c r="AN31" i="4"/>
  <c r="AX52" i="4"/>
  <c r="X52" i="4" s="1"/>
  <c r="BC52" i="4"/>
  <c r="AC52" i="4" s="1"/>
  <c r="AY80" i="4"/>
  <c r="AY79" i="4" s="1"/>
  <c r="AY26" i="4" s="1"/>
  <c r="AY66" i="4"/>
  <c r="AY61" i="4" s="1"/>
  <c r="AY58" i="4"/>
  <c r="AY57" i="4" s="1"/>
  <c r="AY54" i="4"/>
  <c r="AY53" i="4" s="1"/>
  <c r="AY51" i="4"/>
  <c r="AY29" i="4"/>
  <c r="AY28" i="4" s="1"/>
  <c r="AY21" i="4" s="1"/>
  <c r="AY25" i="4"/>
  <c r="AY24" i="4"/>
  <c r="AY23" i="4"/>
  <c r="BB82" i="4"/>
  <c r="AB82" i="4" s="1"/>
  <c r="BB83" i="4"/>
  <c r="BB81" i="4"/>
  <c r="AD59" i="4"/>
  <c r="AD58" i="4" s="1"/>
  <c r="AD57" i="4" s="1"/>
  <c r="AD66" i="4"/>
  <c r="AD80" i="4"/>
  <c r="AD79" i="4" s="1"/>
  <c r="AD26" i="4" s="1"/>
  <c r="AD74" i="4"/>
  <c r="AD61" i="4"/>
  <c r="AD54" i="4"/>
  <c r="AD53" i="4" s="1"/>
  <c r="AD51" i="4"/>
  <c r="AD46" i="4"/>
  <c r="AD42" i="4"/>
  <c r="AD38" i="4"/>
  <c r="AD37" i="4" s="1"/>
  <c r="AD32" i="4"/>
  <c r="AD29" i="4" s="1"/>
  <c r="AD25" i="4"/>
  <c r="AD24" i="4"/>
  <c r="AD23" i="4"/>
  <c r="AY50" i="4" l="1"/>
  <c r="AY49" i="4" s="1"/>
  <c r="AY22" i="4" s="1"/>
  <c r="AY20" i="4" s="1"/>
  <c r="AY27" i="4" s="1"/>
  <c r="AD50" i="4"/>
  <c r="AD49" i="4" s="1"/>
  <c r="AX31" i="4"/>
  <c r="X31" i="4" s="1"/>
  <c r="T31" i="4" s="1"/>
  <c r="AX33" i="4"/>
  <c r="X33" i="4" s="1"/>
  <c r="T33" i="4" s="1"/>
  <c r="AG52" i="4"/>
  <c r="AG30" i="4"/>
  <c r="AD22" i="4"/>
  <c r="AD28" i="4"/>
  <c r="AD27" i="4" l="1"/>
  <c r="AX32" i="4"/>
  <c r="X32" i="4" s="1"/>
  <c r="T32" i="4" s="1"/>
  <c r="AD21" i="4"/>
  <c r="AD20" i="4" s="1"/>
  <c r="AQ58" i="4" l="1"/>
  <c r="AQ57" i="4" s="1"/>
  <c r="AL58" i="4"/>
  <c r="AS80" i="4"/>
  <c r="AR80" i="4"/>
  <c r="AQ80" i="4"/>
  <c r="AP80" i="4"/>
  <c r="AO80" i="4"/>
  <c r="AN80" i="4"/>
  <c r="AM80" i="4"/>
  <c r="AL80" i="4"/>
  <c r="AK80" i="4"/>
  <c r="AJ80" i="4"/>
  <c r="AS79" i="4"/>
  <c r="AR79" i="4"/>
  <c r="AQ79" i="4"/>
  <c r="AP79" i="4"/>
  <c r="AO79" i="4"/>
  <c r="AN79" i="4"/>
  <c r="AM79" i="4"/>
  <c r="AL79" i="4"/>
  <c r="AK79" i="4"/>
  <c r="AJ79" i="4"/>
  <c r="AS74" i="4"/>
  <c r="AR74" i="4"/>
  <c r="AR23" i="4" s="1"/>
  <c r="AQ74" i="4"/>
  <c r="AQ23" i="4" s="1"/>
  <c r="AP74" i="4"/>
  <c r="AP23" i="4" s="1"/>
  <c r="AN74" i="4"/>
  <c r="AN23" i="4" s="1"/>
  <c r="AM74" i="4"/>
  <c r="AM23" i="4" s="1"/>
  <c r="AL74" i="4"/>
  <c r="AK74" i="4"/>
  <c r="AK23" i="4" s="1"/>
  <c r="AS71" i="4"/>
  <c r="AR71" i="4"/>
  <c r="AQ71" i="4"/>
  <c r="AP71" i="4"/>
  <c r="AN71" i="4"/>
  <c r="AM71" i="4"/>
  <c r="AL71" i="4"/>
  <c r="AK71" i="4"/>
  <c r="AS66" i="4"/>
  <c r="AR66" i="4"/>
  <c r="AQ66" i="4"/>
  <c r="AP66" i="4"/>
  <c r="AO66" i="4"/>
  <c r="AN66" i="4"/>
  <c r="AM66" i="4"/>
  <c r="AM61" i="4" s="1"/>
  <c r="AL66" i="4"/>
  <c r="AK66" i="4"/>
  <c r="AK61" i="4" s="1"/>
  <c r="AJ66" i="4"/>
  <c r="AS61" i="4"/>
  <c r="AR61" i="4"/>
  <c r="AQ61" i="4"/>
  <c r="AP61" i="4"/>
  <c r="AO61" i="4"/>
  <c r="AL61" i="4"/>
  <c r="AJ61" i="4"/>
  <c r="AN60" i="4"/>
  <c r="AR58" i="4"/>
  <c r="AR57" i="4" s="1"/>
  <c r="AP58" i="4"/>
  <c r="AP57" i="4" s="1"/>
  <c r="AM58" i="4"/>
  <c r="AM57" i="4" s="1"/>
  <c r="AK58" i="4"/>
  <c r="AK57" i="4" s="1"/>
  <c r="AJ58" i="4"/>
  <c r="AJ57" i="4" s="1"/>
  <c r="AS56" i="4"/>
  <c r="S56" i="4" s="1"/>
  <c r="AN56" i="4"/>
  <c r="AQ54" i="4"/>
  <c r="AQ53" i="4" s="1"/>
  <c r="AP54" i="4"/>
  <c r="AP53" i="4" s="1"/>
  <c r="AP50" i="4" s="1"/>
  <c r="AO54" i="4"/>
  <c r="AM54" i="4"/>
  <c r="AM53" i="4" s="1"/>
  <c r="AK54" i="4"/>
  <c r="AJ54" i="4"/>
  <c r="AO53" i="4"/>
  <c r="AL53" i="4"/>
  <c r="AK53" i="4"/>
  <c r="AJ53" i="4"/>
  <c r="AS51" i="4"/>
  <c r="AR51" i="4"/>
  <c r="AQ51" i="4"/>
  <c r="AP51" i="4"/>
  <c r="AO51" i="4"/>
  <c r="AN51" i="4"/>
  <c r="AM51" i="4"/>
  <c r="AL51" i="4"/>
  <c r="AK51" i="4"/>
  <c r="AJ51" i="4"/>
  <c r="AL50" i="4"/>
  <c r="AJ50" i="4"/>
  <c r="AS46" i="4"/>
  <c r="AR46" i="4"/>
  <c r="AQ46" i="4"/>
  <c r="AP46" i="4"/>
  <c r="AN46" i="4"/>
  <c r="AM46" i="4"/>
  <c r="AL46" i="4"/>
  <c r="AK46" i="4"/>
  <c r="AJ46" i="4"/>
  <c r="AS42" i="4"/>
  <c r="AR42" i="4"/>
  <c r="AQ42" i="4"/>
  <c r="AP42" i="4"/>
  <c r="AN42" i="4"/>
  <c r="AM42" i="4"/>
  <c r="AL42" i="4"/>
  <c r="AK42" i="4"/>
  <c r="AS38" i="4"/>
  <c r="AR38" i="4"/>
  <c r="AQ38" i="4"/>
  <c r="AP38" i="4"/>
  <c r="AN38" i="4"/>
  <c r="AM38" i="4"/>
  <c r="AL38" i="4"/>
  <c r="AK38" i="4"/>
  <c r="AS37" i="4"/>
  <c r="AR37" i="4"/>
  <c r="AQ37" i="4"/>
  <c r="AP37" i="4"/>
  <c r="AN37" i="4"/>
  <c r="AM37" i="4"/>
  <c r="AL37" i="4"/>
  <c r="AK37" i="4"/>
  <c r="AS34" i="4"/>
  <c r="AR34" i="4"/>
  <c r="AQ34" i="4"/>
  <c r="AP34" i="4"/>
  <c r="AN34" i="4"/>
  <c r="AM34" i="4"/>
  <c r="AL34" i="4"/>
  <c r="AK34" i="4"/>
  <c r="AN32" i="4"/>
  <c r="N32" i="4" s="1"/>
  <c r="AM32" i="4"/>
  <c r="M32" i="4" s="1"/>
  <c r="AL32" i="4"/>
  <c r="L32" i="4" s="1"/>
  <c r="AK32" i="4"/>
  <c r="K32" i="4" s="1"/>
  <c r="J32" i="4" s="1"/>
  <c r="AQ29" i="4"/>
  <c r="AR29" i="4"/>
  <c r="AR28" i="4" s="1"/>
  <c r="AR21" i="4" s="1"/>
  <c r="AO29" i="4"/>
  <c r="AO28" i="4" s="1"/>
  <c r="AO21" i="4" s="1"/>
  <c r="AM29" i="4"/>
  <c r="AK29" i="4"/>
  <c r="AS26" i="4"/>
  <c r="AR26" i="4"/>
  <c r="AQ26" i="4"/>
  <c r="AP26" i="4"/>
  <c r="AO26" i="4"/>
  <c r="AN26" i="4"/>
  <c r="AM26" i="4"/>
  <c r="AL26" i="4"/>
  <c r="AK26" i="4"/>
  <c r="AJ26" i="4"/>
  <c r="AS25" i="4"/>
  <c r="AR25" i="4"/>
  <c r="AQ25" i="4"/>
  <c r="AP25" i="4"/>
  <c r="AO25" i="4"/>
  <c r="AN25" i="4"/>
  <c r="AM25" i="4"/>
  <c r="AL25" i="4"/>
  <c r="AK25" i="4"/>
  <c r="AJ25" i="4"/>
  <c r="AS24" i="4"/>
  <c r="AR24" i="4"/>
  <c r="AQ24" i="4"/>
  <c r="AP24" i="4"/>
  <c r="AO24" i="4"/>
  <c r="AN24" i="4"/>
  <c r="AM24" i="4"/>
  <c r="AL24" i="4"/>
  <c r="AK24" i="4"/>
  <c r="AJ24" i="4"/>
  <c r="AS23" i="4"/>
  <c r="AO23" i="4"/>
  <c r="AL23" i="4"/>
  <c r="AJ23" i="4"/>
  <c r="BC33" i="4"/>
  <c r="AC33" i="4" s="1"/>
  <c r="Y33" i="4" s="1"/>
  <c r="E33" i="4" s="1"/>
  <c r="BC30" i="4"/>
  <c r="AC30" i="4" s="1"/>
  <c r="Y30" i="4" s="1"/>
  <c r="AX80" i="4"/>
  <c r="AX79" i="4" s="1"/>
  <c r="AX26" i="4" s="1"/>
  <c r="AW80" i="4"/>
  <c r="AV80" i="4"/>
  <c r="AV79" i="4" s="1"/>
  <c r="AV26" i="4" s="1"/>
  <c r="AU80" i="4"/>
  <c r="AT80" i="4"/>
  <c r="AT79" i="4" s="1"/>
  <c r="AT26" i="4" s="1"/>
  <c r="AW79" i="4"/>
  <c r="AW26" i="4" s="1"/>
  <c r="AU79" i="4"/>
  <c r="AU26" i="4" s="1"/>
  <c r="AX74" i="4"/>
  <c r="AX23" i="4" s="1"/>
  <c r="AW74" i="4"/>
  <c r="AW23" i="4" s="1"/>
  <c r="AV74" i="4"/>
  <c r="AV23" i="4" s="1"/>
  <c r="AU74" i="4"/>
  <c r="AX71" i="4"/>
  <c r="AW71" i="4"/>
  <c r="AV71" i="4"/>
  <c r="AU71" i="4"/>
  <c r="AX66" i="4"/>
  <c r="AX61" i="4" s="1"/>
  <c r="AW66" i="4"/>
  <c r="AV66" i="4"/>
  <c r="AV61" i="4" s="1"/>
  <c r="AU66" i="4"/>
  <c r="AU61" i="4" s="1"/>
  <c r="AT66" i="4"/>
  <c r="AT61" i="4" s="1"/>
  <c r="AW61" i="4"/>
  <c r="AX59" i="4"/>
  <c r="X59" i="4" s="1"/>
  <c r="AW58" i="4"/>
  <c r="AU58" i="4"/>
  <c r="AU57" i="4" s="1"/>
  <c r="AT58" i="4"/>
  <c r="AT57" i="4" s="1"/>
  <c r="AW57" i="4"/>
  <c r="AV54" i="4"/>
  <c r="AV53" i="4" s="1"/>
  <c r="AU54" i="4"/>
  <c r="AU53" i="4" s="1"/>
  <c r="AV51" i="4"/>
  <c r="AX51" i="4"/>
  <c r="AW51" i="4"/>
  <c r="AU51" i="4"/>
  <c r="AT51" i="4"/>
  <c r="AX46" i="4"/>
  <c r="AW46" i="4"/>
  <c r="AV46" i="4"/>
  <c r="AU46" i="4"/>
  <c r="AX42" i="4"/>
  <c r="AW42" i="4"/>
  <c r="AV42" i="4"/>
  <c r="AU42" i="4"/>
  <c r="AX38" i="4"/>
  <c r="AW38" i="4"/>
  <c r="AV38" i="4"/>
  <c r="AU38" i="4"/>
  <c r="AX37" i="4"/>
  <c r="AW37" i="4"/>
  <c r="AV37" i="4"/>
  <c r="AU37" i="4"/>
  <c r="AX34" i="4"/>
  <c r="AW34" i="4"/>
  <c r="AV34" i="4"/>
  <c r="AU34" i="4"/>
  <c r="AW29" i="4"/>
  <c r="AW28" i="4" s="1"/>
  <c r="AU29" i="4"/>
  <c r="AX25" i="4"/>
  <c r="AW25" i="4"/>
  <c r="AV25" i="4"/>
  <c r="AU25" i="4"/>
  <c r="AT25" i="4"/>
  <c r="AX24" i="4"/>
  <c r="AW24" i="4"/>
  <c r="AV24" i="4"/>
  <c r="AU24" i="4"/>
  <c r="AT24" i="4"/>
  <c r="AU23" i="4"/>
  <c r="AT23" i="4"/>
  <c r="AI33" i="4"/>
  <c r="T80" i="4"/>
  <c r="T79" i="4" s="1"/>
  <c r="T26" i="4" s="1"/>
  <c r="T66" i="4"/>
  <c r="T61" i="4" s="1"/>
  <c r="T58" i="4"/>
  <c r="T57" i="4" s="1"/>
  <c r="T54" i="4"/>
  <c r="T53" i="4" s="1"/>
  <c r="T51" i="4"/>
  <c r="T25" i="4"/>
  <c r="T24" i="4"/>
  <c r="T23" i="4"/>
  <c r="AU50" i="4" l="1"/>
  <c r="AX58" i="4"/>
  <c r="AX57" i="4" s="1"/>
  <c r="AJ29" i="4"/>
  <c r="AJ28" i="4" s="1"/>
  <c r="AJ21" i="4" s="1"/>
  <c r="AP29" i="4"/>
  <c r="AL29" i="4"/>
  <c r="AQ50" i="4"/>
  <c r="AQ49" i="4" s="1"/>
  <c r="AQ22" i="4" s="1"/>
  <c r="AR54" i="4"/>
  <c r="AR53" i="4" s="1"/>
  <c r="AR50" i="4" s="1"/>
  <c r="AL57" i="4"/>
  <c r="AX56" i="4"/>
  <c r="X56" i="4" s="1"/>
  <c r="V56" i="4"/>
  <c r="AG56" i="4"/>
  <c r="BC31" i="4"/>
  <c r="AC31" i="4" s="1"/>
  <c r="Y31" i="4" s="1"/>
  <c r="AG31" i="4"/>
  <c r="AK28" i="4"/>
  <c r="AK50" i="4"/>
  <c r="AO50" i="4"/>
  <c r="AM50" i="4"/>
  <c r="AN54" i="4"/>
  <c r="AN53" i="4" s="1"/>
  <c r="AN50" i="4" s="1"/>
  <c r="AM28" i="4"/>
  <c r="AM21" i="4" s="1"/>
  <c r="AK49" i="4"/>
  <c r="AK22" i="4" s="1"/>
  <c r="AN59" i="4"/>
  <c r="AV58" i="4"/>
  <c r="AV57" i="4" s="1"/>
  <c r="AV50" i="4"/>
  <c r="AV29" i="4"/>
  <c r="AV28" i="4" s="1"/>
  <c r="AV21" i="4" s="1"/>
  <c r="X30" i="4"/>
  <c r="T30" i="4" s="1"/>
  <c r="T29" i="4" s="1"/>
  <c r="T28" i="4" s="1"/>
  <c r="AM49" i="4"/>
  <c r="AM22" i="4" s="1"/>
  <c r="AU49" i="4"/>
  <c r="AU22" i="4" s="1"/>
  <c r="AU28" i="4"/>
  <c r="AU21" i="4" s="1"/>
  <c r="AP28" i="4"/>
  <c r="AP21" i="4" s="1"/>
  <c r="AQ28" i="4"/>
  <c r="AQ21" i="4" s="1"/>
  <c r="AJ49" i="4"/>
  <c r="AL49" i="4"/>
  <c r="AS59" i="4"/>
  <c r="S59" i="4" s="1"/>
  <c r="AR49" i="4"/>
  <c r="AR27" i="4" s="1"/>
  <c r="AO58" i="4"/>
  <c r="AO57" i="4" s="1"/>
  <c r="AP49" i="4"/>
  <c r="AP22" i="4" s="1"/>
  <c r="AK27" i="4"/>
  <c r="AK21" i="4"/>
  <c r="AJ22" i="4"/>
  <c r="AN61" i="4"/>
  <c r="AN30" i="4"/>
  <c r="AW21" i="4"/>
  <c r="AT29" i="4"/>
  <c r="AT28" i="4" s="1"/>
  <c r="AT54" i="4"/>
  <c r="AT53" i="4" s="1"/>
  <c r="AT50" i="4" s="1"/>
  <c r="AT49" i="4" s="1"/>
  <c r="AT22" i="4" s="1"/>
  <c r="AW55" i="4"/>
  <c r="T50" i="4"/>
  <c r="T49" i="4" s="1"/>
  <c r="T22" i="4" s="1"/>
  <c r="T21" i="4"/>
  <c r="AX29" i="4" l="1"/>
  <c r="AX28" i="4" s="1"/>
  <c r="AP20" i="4"/>
  <c r="AJ20" i="4"/>
  <c r="AP27" i="4"/>
  <c r="AL22" i="4"/>
  <c r="AS29" i="4"/>
  <c r="AS28" i="4" s="1"/>
  <c r="AS21" i="4" s="1"/>
  <c r="AW54" i="4"/>
  <c r="AW53" i="4" s="1"/>
  <c r="AW50" i="4" s="1"/>
  <c r="AW49" i="4" s="1"/>
  <c r="AW22" i="4" s="1"/>
  <c r="AW20" i="4" s="1"/>
  <c r="AS54" i="4"/>
  <c r="AS53" i="4" s="1"/>
  <c r="AS50" i="4" s="1"/>
  <c r="AK20" i="4"/>
  <c r="AO49" i="4"/>
  <c r="AO27" i="4" s="1"/>
  <c r="AS58" i="4"/>
  <c r="AS57" i="4" s="1"/>
  <c r="AS49" i="4" s="1"/>
  <c r="AL28" i="4"/>
  <c r="AL27" i="4" s="1"/>
  <c r="AN58" i="4"/>
  <c r="AN57" i="4" s="1"/>
  <c r="AN49" i="4" s="1"/>
  <c r="AN22" i="4" s="1"/>
  <c r="AN29" i="4"/>
  <c r="AN28" i="4" s="1"/>
  <c r="AN27" i="4" s="1"/>
  <c r="AJ27" i="4"/>
  <c r="AU27" i="4"/>
  <c r="AR22" i="4"/>
  <c r="AR20" i="4" s="1"/>
  <c r="AM20" i="4"/>
  <c r="AV49" i="4"/>
  <c r="AQ20" i="4"/>
  <c r="AM27" i="4"/>
  <c r="AU20" i="4"/>
  <c r="AQ27" i="4"/>
  <c r="AX21" i="4"/>
  <c r="AT27" i="4"/>
  <c r="AT21" i="4"/>
  <c r="AT20" i="4" s="1"/>
  <c r="AX55" i="4"/>
  <c r="T20" i="4"/>
  <c r="T27" i="4"/>
  <c r="AN21" i="4" l="1"/>
  <c r="AW27" i="4"/>
  <c r="AO22" i="4"/>
  <c r="AO20" i="4" s="1"/>
  <c r="AE49" i="4"/>
  <c r="AN20" i="4"/>
  <c r="AX54" i="4"/>
  <c r="AX53" i="4" s="1"/>
  <c r="AX50" i="4" s="1"/>
  <c r="AX49" i="4" s="1"/>
  <c r="AX22" i="4" s="1"/>
  <c r="AX20" i="4" s="1"/>
  <c r="AL21" i="4"/>
  <c r="AV22" i="4"/>
  <c r="AV20" i="4" s="1"/>
  <c r="AV27" i="4"/>
  <c r="AS22" i="4"/>
  <c r="AS20" i="4" s="1"/>
  <c r="AS27" i="4"/>
  <c r="F32" i="4"/>
  <c r="G32" i="4"/>
  <c r="H32" i="4"/>
  <c r="I32" i="4"/>
  <c r="AE32" i="4"/>
  <c r="AF32" i="4"/>
  <c r="AH32" i="4"/>
  <c r="AI32" i="4"/>
  <c r="BC32" i="4"/>
  <c r="AC32" i="4" s="1"/>
  <c r="Y32" i="4" s="1"/>
  <c r="E32" i="4" s="1"/>
  <c r="D32" i="4"/>
  <c r="AX27" i="4" l="1"/>
  <c r="AL20" i="4"/>
  <c r="D79" i="4"/>
  <c r="D26" i="4" s="1"/>
  <c r="D74" i="4"/>
  <c r="D61" i="4"/>
  <c r="D58" i="4"/>
  <c r="D57" i="4" s="1"/>
  <c r="D54" i="4"/>
  <c r="D53" i="4" s="1"/>
  <c r="D46" i="4"/>
  <c r="D42" i="4"/>
  <c r="D38" i="4"/>
  <c r="D29" i="4"/>
  <c r="D25" i="4"/>
  <c r="D24" i="4"/>
  <c r="D23" i="4"/>
  <c r="D50" i="4" l="1"/>
  <c r="D49" i="4" s="1"/>
  <c r="D22" i="4" s="1"/>
  <c r="D37" i="4"/>
  <c r="D28" i="4" s="1"/>
  <c r="I35" i="4"/>
  <c r="I36" i="4"/>
  <c r="I39" i="4"/>
  <c r="I40" i="4"/>
  <c r="I41" i="4"/>
  <c r="I43" i="4"/>
  <c r="I44" i="4"/>
  <c r="I45" i="4"/>
  <c r="I47" i="4"/>
  <c r="I48" i="4"/>
  <c r="I52" i="4"/>
  <c r="I62" i="4"/>
  <c r="I63" i="4"/>
  <c r="I64" i="4"/>
  <c r="I65" i="4"/>
  <c r="I67" i="4"/>
  <c r="I68" i="4"/>
  <c r="I69" i="4"/>
  <c r="I70" i="4"/>
  <c r="I72" i="4"/>
  <c r="I73" i="4"/>
  <c r="I75" i="4"/>
  <c r="I76" i="4"/>
  <c r="I77" i="4"/>
  <c r="I78" i="4"/>
  <c r="I83" i="4"/>
  <c r="N60" i="4"/>
  <c r="I60" i="4" s="1"/>
  <c r="I31" i="4"/>
  <c r="BC83" i="4"/>
  <c r="BC82" i="4"/>
  <c r="BC81" i="4"/>
  <c r="I81" i="4" s="1"/>
  <c r="BC60" i="4"/>
  <c r="BC59" i="4"/>
  <c r="AC59" i="4" s="1"/>
  <c r="BC56" i="4"/>
  <c r="AC56" i="4" s="1"/>
  <c r="BC55" i="4"/>
  <c r="AC55" i="4" s="1"/>
  <c r="O80" i="4"/>
  <c r="O79" i="4" s="1"/>
  <c r="O26" i="4" s="1"/>
  <c r="O66" i="4"/>
  <c r="O61" i="4" s="1"/>
  <c r="O58" i="4"/>
  <c r="O57" i="4" s="1"/>
  <c r="O54" i="4"/>
  <c r="O53" i="4" s="1"/>
  <c r="O51" i="4"/>
  <c r="O29" i="4"/>
  <c r="O28" i="4" s="1"/>
  <c r="O25" i="4"/>
  <c r="O24" i="4"/>
  <c r="O23" i="4"/>
  <c r="J80" i="4"/>
  <c r="J79" i="4" s="1"/>
  <c r="J26" i="4" s="1"/>
  <c r="J66" i="4"/>
  <c r="J61" i="4" s="1"/>
  <c r="J54" i="4"/>
  <c r="J53" i="4" s="1"/>
  <c r="J51" i="4"/>
  <c r="J46" i="4"/>
  <c r="J25" i="4"/>
  <c r="J24" i="4"/>
  <c r="J23" i="4"/>
  <c r="AC82" i="4" l="1"/>
  <c r="I82" i="4" s="1"/>
  <c r="D27" i="4"/>
  <c r="I56" i="4"/>
  <c r="D21" i="4"/>
  <c r="D20" i="4" s="1"/>
  <c r="J58" i="4"/>
  <c r="J57" i="4" s="1"/>
  <c r="I55" i="4"/>
  <c r="I30" i="4"/>
  <c r="I29" i="4" s="1"/>
  <c r="J29" i="4"/>
  <c r="J28" i="4" s="1"/>
  <c r="J50" i="4"/>
  <c r="I59" i="4"/>
  <c r="O21" i="4"/>
  <c r="O50" i="4"/>
  <c r="O49" i="4" s="1"/>
  <c r="O22" i="4" s="1"/>
  <c r="J21" i="4" l="1"/>
  <c r="J49" i="4"/>
  <c r="J27" i="4" s="1"/>
  <c r="O27" i="4"/>
  <c r="O20" i="4"/>
  <c r="J22" i="4" l="1"/>
  <c r="J20" i="4" s="1"/>
  <c r="AI83" i="4"/>
  <c r="AH83" i="4"/>
  <c r="AF83" i="4"/>
  <c r="AE83" i="4"/>
  <c r="AI82" i="4"/>
  <c r="AH82" i="4"/>
  <c r="AF82" i="4"/>
  <c r="AE82" i="4"/>
  <c r="AI81" i="4"/>
  <c r="AH81" i="4"/>
  <c r="AF81" i="4"/>
  <c r="AE81" i="4"/>
  <c r="BC80" i="4"/>
  <c r="BC79" i="4" s="1"/>
  <c r="BC26" i="4" s="1"/>
  <c r="BB80" i="4"/>
  <c r="BB79" i="4" s="1"/>
  <c r="BA80" i="4"/>
  <c r="AZ80" i="4"/>
  <c r="AF80" i="4" s="1"/>
  <c r="AZ79" i="4"/>
  <c r="AI78" i="4"/>
  <c r="AH78" i="4"/>
  <c r="AF78" i="4"/>
  <c r="AE78" i="4"/>
  <c r="AI77" i="4"/>
  <c r="AH77" i="4"/>
  <c r="AF77" i="4"/>
  <c r="AE77" i="4"/>
  <c r="AI76" i="4"/>
  <c r="AH76" i="4"/>
  <c r="AF76" i="4"/>
  <c r="AE76" i="4"/>
  <c r="AI75" i="4"/>
  <c r="AH75" i="4"/>
  <c r="AF75" i="4"/>
  <c r="AE75" i="4"/>
  <c r="BC74" i="4"/>
  <c r="BC23" i="4" s="1"/>
  <c r="AI23" i="4" s="1"/>
  <c r="BB74" i="4"/>
  <c r="BA74" i="4"/>
  <c r="AZ74" i="4"/>
  <c r="AE23" i="4"/>
  <c r="AH74" i="4"/>
  <c r="AI73" i="4"/>
  <c r="AH73" i="4"/>
  <c r="AF73" i="4"/>
  <c r="AE73" i="4"/>
  <c r="AI72" i="4"/>
  <c r="AH72" i="4"/>
  <c r="AF72" i="4"/>
  <c r="AE72" i="4"/>
  <c r="BC71" i="4"/>
  <c r="BB71" i="4"/>
  <c r="BA71" i="4"/>
  <c r="AG71" i="4" s="1"/>
  <c r="AZ71" i="4"/>
  <c r="AE71" i="4"/>
  <c r="AF71" i="4"/>
  <c r="AI70" i="4"/>
  <c r="AH70" i="4"/>
  <c r="AF70" i="4"/>
  <c r="AE70" i="4"/>
  <c r="AI69" i="4"/>
  <c r="AH69" i="4"/>
  <c r="AF69" i="4"/>
  <c r="AE69" i="4"/>
  <c r="AI68" i="4"/>
  <c r="AH68" i="4"/>
  <c r="AF68" i="4"/>
  <c r="AE68" i="4"/>
  <c r="AI67" i="4"/>
  <c r="AH67" i="4"/>
  <c r="AF67" i="4"/>
  <c r="AE67" i="4"/>
  <c r="BC66" i="4"/>
  <c r="BB66" i="4"/>
  <c r="BB61" i="4" s="1"/>
  <c r="BA66" i="4"/>
  <c r="AG66" i="4" s="1"/>
  <c r="AZ66" i="4"/>
  <c r="AZ61" i="4" s="1"/>
  <c r="AE66" i="4"/>
  <c r="AF66" i="4"/>
  <c r="AI65" i="4"/>
  <c r="AH65" i="4"/>
  <c r="AF65" i="4"/>
  <c r="AE65" i="4"/>
  <c r="AI64" i="4"/>
  <c r="AH64" i="4"/>
  <c r="AF64" i="4"/>
  <c r="AE64" i="4"/>
  <c r="AI63" i="4"/>
  <c r="AH63" i="4"/>
  <c r="AF63" i="4"/>
  <c r="AE63" i="4"/>
  <c r="AI62" i="4"/>
  <c r="AH62" i="4"/>
  <c r="AF62" i="4"/>
  <c r="AE62" i="4"/>
  <c r="BC61" i="4"/>
  <c r="BA61" i="4"/>
  <c r="AG61" i="4" s="1"/>
  <c r="AI60" i="4"/>
  <c r="AH60" i="4"/>
  <c r="AF60" i="4"/>
  <c r="AE60" i="4"/>
  <c r="AI59" i="4"/>
  <c r="AH59" i="4"/>
  <c r="AF59" i="4"/>
  <c r="AE59" i="4"/>
  <c r="BC58" i="4"/>
  <c r="BC57" i="4" s="1"/>
  <c r="BB58" i="4"/>
  <c r="BB57" i="4" s="1"/>
  <c r="BA58" i="4"/>
  <c r="AZ58" i="4"/>
  <c r="AE58" i="4"/>
  <c r="AF58" i="4"/>
  <c r="AZ57" i="4"/>
  <c r="AF56" i="4"/>
  <c r="AI56" i="4"/>
  <c r="AH56" i="4"/>
  <c r="AI55" i="4"/>
  <c r="AE55" i="4"/>
  <c r="AF55" i="4"/>
  <c r="BC54" i="4"/>
  <c r="BA54" i="4"/>
  <c r="AG54" i="4" s="1"/>
  <c r="BC53" i="4"/>
  <c r="BA53" i="4"/>
  <c r="AG53" i="4" s="1"/>
  <c r="AI52" i="4"/>
  <c r="AH52" i="4"/>
  <c r="AF52" i="4"/>
  <c r="AE52" i="4"/>
  <c r="BC51" i="4"/>
  <c r="AI51" i="4" s="1"/>
  <c r="BB51" i="4"/>
  <c r="BA51" i="4"/>
  <c r="AG51" i="4" s="1"/>
  <c r="AZ51" i="4"/>
  <c r="AE51" i="4"/>
  <c r="AI48" i="4"/>
  <c r="AH48" i="4"/>
  <c r="AF48" i="4"/>
  <c r="AE48" i="4"/>
  <c r="AI47" i="4"/>
  <c r="AH47" i="4"/>
  <c r="AF47" i="4"/>
  <c r="AE47" i="4"/>
  <c r="BC46" i="4"/>
  <c r="BB46" i="4"/>
  <c r="BA46" i="4"/>
  <c r="AG46" i="4" s="1"/>
  <c r="AZ46" i="4"/>
  <c r="AI45" i="4"/>
  <c r="AH45" i="4"/>
  <c r="AF45" i="4"/>
  <c r="AE45" i="4"/>
  <c r="AI44" i="4"/>
  <c r="AH44" i="4"/>
  <c r="AF44" i="4"/>
  <c r="AE44" i="4"/>
  <c r="AI43" i="4"/>
  <c r="AH43" i="4"/>
  <c r="AF43" i="4"/>
  <c r="AE43" i="4"/>
  <c r="BC42" i="4"/>
  <c r="BB42" i="4"/>
  <c r="BA42" i="4"/>
  <c r="AG42" i="4" s="1"/>
  <c r="AZ42" i="4"/>
  <c r="AF42" i="4" s="1"/>
  <c r="AI41" i="4"/>
  <c r="AH41" i="4"/>
  <c r="AF41" i="4"/>
  <c r="AE41" i="4"/>
  <c r="AI40" i="4"/>
  <c r="AH40" i="4"/>
  <c r="AF40" i="4"/>
  <c r="AE40" i="4"/>
  <c r="AI39" i="4"/>
  <c r="AH39" i="4"/>
  <c r="AF39" i="4"/>
  <c r="AE39" i="4"/>
  <c r="BC38" i="4"/>
  <c r="BC37" i="4" s="1"/>
  <c r="BB38" i="4"/>
  <c r="BA38" i="4"/>
  <c r="AZ38" i="4"/>
  <c r="AI36" i="4"/>
  <c r="AH36" i="4"/>
  <c r="AF36" i="4"/>
  <c r="AE36" i="4"/>
  <c r="AI35" i="4"/>
  <c r="AH35" i="4"/>
  <c r="AF35" i="4"/>
  <c r="AE35" i="4"/>
  <c r="BC34" i="4"/>
  <c r="AI34" i="4" s="1"/>
  <c r="BB34" i="4"/>
  <c r="BA34" i="4"/>
  <c r="AG34" i="4" s="1"/>
  <c r="AZ34" i="4"/>
  <c r="AE34" i="4"/>
  <c r="AI31" i="4"/>
  <c r="AH31" i="4"/>
  <c r="AF31" i="4"/>
  <c r="AE31" i="4"/>
  <c r="AI30" i="4"/>
  <c r="AH30" i="4"/>
  <c r="AF30" i="4"/>
  <c r="AE30" i="4"/>
  <c r="BC29" i="4"/>
  <c r="BB29" i="4"/>
  <c r="BA29" i="4"/>
  <c r="AG29" i="4" s="1"/>
  <c r="AZ29" i="4"/>
  <c r="AZ26" i="4"/>
  <c r="BC25" i="4"/>
  <c r="BB25" i="4"/>
  <c r="BA25" i="4"/>
  <c r="AG25" i="4" s="1"/>
  <c r="AZ25" i="4"/>
  <c r="BC24" i="4"/>
  <c r="AI24" i="4" s="1"/>
  <c r="BB24" i="4"/>
  <c r="BA24" i="4"/>
  <c r="AG24" i="4" s="1"/>
  <c r="AZ24" i="4"/>
  <c r="AE24" i="4"/>
  <c r="BB23" i="4"/>
  <c r="AH23" i="4" s="1"/>
  <c r="AZ23" i="4"/>
  <c r="AF23" i="4"/>
  <c r="E30" i="4"/>
  <c r="F30" i="4"/>
  <c r="G30" i="4"/>
  <c r="H30" i="4"/>
  <c r="E31" i="4"/>
  <c r="F31" i="4"/>
  <c r="G31" i="4"/>
  <c r="H31" i="4"/>
  <c r="E35" i="4"/>
  <c r="F35" i="4"/>
  <c r="G35" i="4"/>
  <c r="H35" i="4"/>
  <c r="E36" i="4"/>
  <c r="F36" i="4"/>
  <c r="G36" i="4"/>
  <c r="H36" i="4"/>
  <c r="E39" i="4"/>
  <c r="F39" i="4"/>
  <c r="G39" i="4"/>
  <c r="H39" i="4"/>
  <c r="E40" i="4"/>
  <c r="F40" i="4"/>
  <c r="G40" i="4"/>
  <c r="H40" i="4"/>
  <c r="E41" i="4"/>
  <c r="F41" i="4"/>
  <c r="G41" i="4"/>
  <c r="H41" i="4"/>
  <c r="E43" i="4"/>
  <c r="F43" i="4"/>
  <c r="G43" i="4"/>
  <c r="H43" i="4"/>
  <c r="E44" i="4"/>
  <c r="F44" i="4"/>
  <c r="G44" i="4"/>
  <c r="H44" i="4"/>
  <c r="E45" i="4"/>
  <c r="F45" i="4"/>
  <c r="G45" i="4"/>
  <c r="H45" i="4"/>
  <c r="E47" i="4"/>
  <c r="F47" i="4"/>
  <c r="G47" i="4"/>
  <c r="H47" i="4"/>
  <c r="E48" i="4"/>
  <c r="F48" i="4"/>
  <c r="G48" i="4"/>
  <c r="H48" i="4"/>
  <c r="E52" i="4"/>
  <c r="F52" i="4"/>
  <c r="G52" i="4"/>
  <c r="H52" i="4"/>
  <c r="E59" i="4"/>
  <c r="F59" i="4"/>
  <c r="G59" i="4"/>
  <c r="H59" i="4"/>
  <c r="E60" i="4"/>
  <c r="F60" i="4"/>
  <c r="G60" i="4"/>
  <c r="H60" i="4"/>
  <c r="E62" i="4"/>
  <c r="F62" i="4"/>
  <c r="G62" i="4"/>
  <c r="H62" i="4"/>
  <c r="E63" i="4"/>
  <c r="F63" i="4"/>
  <c r="G63" i="4"/>
  <c r="H63" i="4"/>
  <c r="E64" i="4"/>
  <c r="F64" i="4"/>
  <c r="G64" i="4"/>
  <c r="H64" i="4"/>
  <c r="E65" i="4"/>
  <c r="F65" i="4"/>
  <c r="G65" i="4"/>
  <c r="H65" i="4"/>
  <c r="E67" i="4"/>
  <c r="F67" i="4"/>
  <c r="G67" i="4"/>
  <c r="H67" i="4"/>
  <c r="E68" i="4"/>
  <c r="F68" i="4"/>
  <c r="G68" i="4"/>
  <c r="H68" i="4"/>
  <c r="E69" i="4"/>
  <c r="F69" i="4"/>
  <c r="G69" i="4"/>
  <c r="H69" i="4"/>
  <c r="E70" i="4"/>
  <c r="F70" i="4"/>
  <c r="G70" i="4"/>
  <c r="H70" i="4"/>
  <c r="E72" i="4"/>
  <c r="F72" i="4"/>
  <c r="G72" i="4"/>
  <c r="H72" i="4"/>
  <c r="E73" i="4"/>
  <c r="F73" i="4"/>
  <c r="G73" i="4"/>
  <c r="H73" i="4"/>
  <c r="E75" i="4"/>
  <c r="F75" i="4"/>
  <c r="G75" i="4"/>
  <c r="H75" i="4"/>
  <c r="E76" i="4"/>
  <c r="F76" i="4"/>
  <c r="G76" i="4"/>
  <c r="H76" i="4"/>
  <c r="E77" i="4"/>
  <c r="F77" i="4"/>
  <c r="G77" i="4"/>
  <c r="H77" i="4"/>
  <c r="E78" i="4"/>
  <c r="F78" i="4"/>
  <c r="G78" i="4"/>
  <c r="H78" i="4"/>
  <c r="E81" i="4"/>
  <c r="F81" i="4"/>
  <c r="G81" i="4"/>
  <c r="H81" i="4"/>
  <c r="E82" i="4"/>
  <c r="F82" i="4"/>
  <c r="G82" i="4"/>
  <c r="H82" i="4"/>
  <c r="E83" i="4"/>
  <c r="F83" i="4"/>
  <c r="G83" i="4"/>
  <c r="H83" i="4"/>
  <c r="Y24" i="4"/>
  <c r="Z24" i="4"/>
  <c r="AA24" i="4"/>
  <c r="AB24" i="4"/>
  <c r="AC24" i="4"/>
  <c r="Y25" i="4"/>
  <c r="Z25" i="4"/>
  <c r="AA25" i="4"/>
  <c r="AB25" i="4"/>
  <c r="AC25" i="4"/>
  <c r="Y29" i="4"/>
  <c r="Z29" i="4"/>
  <c r="AA29" i="4"/>
  <c r="AB29" i="4"/>
  <c r="AC29" i="4"/>
  <c r="Y34" i="4"/>
  <c r="E34" i="4" s="1"/>
  <c r="Z34" i="4"/>
  <c r="AA34" i="4"/>
  <c r="AB34" i="4"/>
  <c r="AC34" i="4"/>
  <c r="Y38" i="4"/>
  <c r="Z38" i="4"/>
  <c r="AA38" i="4"/>
  <c r="AB38" i="4"/>
  <c r="AC38" i="4"/>
  <c r="Y42" i="4"/>
  <c r="Z42" i="4"/>
  <c r="AA42" i="4"/>
  <c r="AB42" i="4"/>
  <c r="AC42" i="4"/>
  <c r="Y46" i="4"/>
  <c r="Z46" i="4"/>
  <c r="AA46" i="4"/>
  <c r="AB46" i="4"/>
  <c r="AC46" i="4"/>
  <c r="Y51" i="4"/>
  <c r="Z51" i="4"/>
  <c r="AA51" i="4"/>
  <c r="AB51" i="4"/>
  <c r="AC51" i="4"/>
  <c r="Y54" i="4"/>
  <c r="Y53" i="4" s="1"/>
  <c r="AC54" i="4"/>
  <c r="AC53" i="4" s="1"/>
  <c r="AC50" i="4" s="1"/>
  <c r="AB54" i="4"/>
  <c r="AB53" i="4" s="1"/>
  <c r="Y58" i="4"/>
  <c r="Y57" i="4" s="1"/>
  <c r="Z58" i="4"/>
  <c r="Z57" i="4" s="1"/>
  <c r="AA58" i="4"/>
  <c r="AA57" i="4" s="1"/>
  <c r="AB58" i="4"/>
  <c r="AB57" i="4" s="1"/>
  <c r="AC58" i="4"/>
  <c r="AC57" i="4" s="1"/>
  <c r="Y66" i="4"/>
  <c r="Y61" i="4" s="1"/>
  <c r="E61" i="4" s="1"/>
  <c r="Z66" i="4"/>
  <c r="Z61" i="4" s="1"/>
  <c r="AA66" i="4"/>
  <c r="AA61" i="4" s="1"/>
  <c r="AB66" i="4"/>
  <c r="AB61" i="4" s="1"/>
  <c r="AC66" i="4"/>
  <c r="AC61" i="4" s="1"/>
  <c r="Y71" i="4"/>
  <c r="E71" i="4" s="1"/>
  <c r="Z71" i="4"/>
  <c r="AA71" i="4"/>
  <c r="AB71" i="4"/>
  <c r="AC71" i="4"/>
  <c r="Y74" i="4"/>
  <c r="Y23" i="4" s="1"/>
  <c r="E23" i="4" s="1"/>
  <c r="Z74" i="4"/>
  <c r="Z23" i="4" s="1"/>
  <c r="AA74" i="4"/>
  <c r="AA23" i="4" s="1"/>
  <c r="AB74" i="4"/>
  <c r="AB23" i="4" s="1"/>
  <c r="AC74" i="4"/>
  <c r="AC23" i="4" s="1"/>
  <c r="Y80" i="4"/>
  <c r="Y79" i="4" s="1"/>
  <c r="Y26" i="4" s="1"/>
  <c r="E26" i="4" s="1"/>
  <c r="Z80" i="4"/>
  <c r="Z79" i="4" s="1"/>
  <c r="Z26" i="4" s="1"/>
  <c r="AA80" i="4"/>
  <c r="AA79" i="4" s="1"/>
  <c r="AA26" i="4" s="1"/>
  <c r="AB80" i="4"/>
  <c r="AB79" i="4" s="1"/>
  <c r="AB26" i="4" s="1"/>
  <c r="AC80" i="4"/>
  <c r="AC79" i="4" s="1"/>
  <c r="AC26" i="4" s="1"/>
  <c r="P24" i="4"/>
  <c r="Q24" i="4"/>
  <c r="R24" i="4"/>
  <c r="S24" i="4"/>
  <c r="E24" i="4"/>
  <c r="U24" i="4"/>
  <c r="V24" i="4"/>
  <c r="W24" i="4"/>
  <c r="X24" i="4"/>
  <c r="P25" i="4"/>
  <c r="Q25" i="4"/>
  <c r="R25" i="4"/>
  <c r="S25" i="4"/>
  <c r="U25" i="4"/>
  <c r="V25" i="4"/>
  <c r="W25" i="4"/>
  <c r="X25" i="4"/>
  <c r="P29" i="4"/>
  <c r="Q29" i="4"/>
  <c r="R29" i="4"/>
  <c r="S29" i="4"/>
  <c r="U29" i="4"/>
  <c r="V29" i="4"/>
  <c r="W29" i="4"/>
  <c r="X29" i="4"/>
  <c r="P34" i="4"/>
  <c r="Q34" i="4"/>
  <c r="R34" i="4"/>
  <c r="S34" i="4"/>
  <c r="U34" i="4"/>
  <c r="V34" i="4"/>
  <c r="W34" i="4"/>
  <c r="X34" i="4"/>
  <c r="P38" i="4"/>
  <c r="Q38" i="4"/>
  <c r="R38" i="4"/>
  <c r="S38" i="4"/>
  <c r="U38" i="4"/>
  <c r="V38" i="4"/>
  <c r="W38" i="4"/>
  <c r="X38" i="4"/>
  <c r="P42" i="4"/>
  <c r="Q42" i="4"/>
  <c r="R42" i="4"/>
  <c r="S42" i="4"/>
  <c r="E42" i="4"/>
  <c r="U42" i="4"/>
  <c r="V42" i="4"/>
  <c r="W42" i="4"/>
  <c r="X42" i="4"/>
  <c r="P46" i="4"/>
  <c r="Q46" i="4"/>
  <c r="R46" i="4"/>
  <c r="S46" i="4"/>
  <c r="E46" i="4"/>
  <c r="U46" i="4"/>
  <c r="V46" i="4"/>
  <c r="W46" i="4"/>
  <c r="X46" i="4"/>
  <c r="P51" i="4"/>
  <c r="Q51" i="4"/>
  <c r="R51" i="4"/>
  <c r="S51" i="4"/>
  <c r="U51" i="4"/>
  <c r="V51" i="4"/>
  <c r="W51" i="4"/>
  <c r="X51" i="4"/>
  <c r="P58" i="4"/>
  <c r="P57" i="4" s="1"/>
  <c r="Q58" i="4"/>
  <c r="Q57" i="4" s="1"/>
  <c r="R58" i="4"/>
  <c r="R57" i="4" s="1"/>
  <c r="S58" i="4"/>
  <c r="U58" i="4"/>
  <c r="U57" i="4" s="1"/>
  <c r="V58" i="4"/>
  <c r="V57" i="4" s="1"/>
  <c r="W58" i="4"/>
  <c r="W57" i="4" s="1"/>
  <c r="X58" i="4"/>
  <c r="X57" i="4" s="1"/>
  <c r="P66" i="4"/>
  <c r="P61" i="4" s="1"/>
  <c r="Q66" i="4"/>
  <c r="Q61" i="4" s="1"/>
  <c r="R66" i="4"/>
  <c r="R61" i="4" s="1"/>
  <c r="S66" i="4"/>
  <c r="S61" i="4" s="1"/>
  <c r="U66" i="4"/>
  <c r="U61" i="4" s="1"/>
  <c r="V66" i="4"/>
  <c r="V61" i="4" s="1"/>
  <c r="W66" i="4"/>
  <c r="W61" i="4" s="1"/>
  <c r="X66" i="4"/>
  <c r="X61" i="4" s="1"/>
  <c r="P71" i="4"/>
  <c r="Q71" i="4"/>
  <c r="R71" i="4"/>
  <c r="S71" i="4"/>
  <c r="U71" i="4"/>
  <c r="V71" i="4"/>
  <c r="W71" i="4"/>
  <c r="X71" i="4"/>
  <c r="P74" i="4"/>
  <c r="P23" i="4" s="1"/>
  <c r="Q74" i="4"/>
  <c r="Q23" i="4" s="1"/>
  <c r="R74" i="4"/>
  <c r="R23" i="4" s="1"/>
  <c r="S74" i="4"/>
  <c r="S23" i="4" s="1"/>
  <c r="U74" i="4"/>
  <c r="U23" i="4" s="1"/>
  <c r="V74" i="4"/>
  <c r="V23" i="4" s="1"/>
  <c r="W74" i="4"/>
  <c r="W23" i="4" s="1"/>
  <c r="X74" i="4"/>
  <c r="X23" i="4" s="1"/>
  <c r="P80" i="4"/>
  <c r="P79" i="4" s="1"/>
  <c r="P26" i="4" s="1"/>
  <c r="Q80" i="4"/>
  <c r="Q79" i="4" s="1"/>
  <c r="Q26" i="4" s="1"/>
  <c r="R80" i="4"/>
  <c r="R79" i="4" s="1"/>
  <c r="R26" i="4" s="1"/>
  <c r="S80" i="4"/>
  <c r="S79" i="4" s="1"/>
  <c r="S26" i="4" s="1"/>
  <c r="U80" i="4"/>
  <c r="U79" i="4" s="1"/>
  <c r="U26" i="4" s="1"/>
  <c r="V80" i="4"/>
  <c r="V79" i="4" s="1"/>
  <c r="V26" i="4" s="1"/>
  <c r="W80" i="4"/>
  <c r="W79" i="4" s="1"/>
  <c r="W26" i="4" s="1"/>
  <c r="X80" i="4"/>
  <c r="X79" i="4" s="1"/>
  <c r="X26" i="4" s="1"/>
  <c r="N80" i="4"/>
  <c r="N74" i="4"/>
  <c r="N71" i="4"/>
  <c r="N66" i="4"/>
  <c r="I66" i="4" s="1"/>
  <c r="N58" i="4"/>
  <c r="N57" i="4" s="1"/>
  <c r="N51" i="4"/>
  <c r="N46" i="4"/>
  <c r="N42" i="4"/>
  <c r="I42" i="4" s="1"/>
  <c r="N38" i="4"/>
  <c r="N37" i="4" s="1"/>
  <c r="N34" i="4"/>
  <c r="N29" i="4"/>
  <c r="N25" i="4"/>
  <c r="N24" i="4"/>
  <c r="I24" i="4" s="1"/>
  <c r="M80" i="4"/>
  <c r="M79" i="4" s="1"/>
  <c r="M26" i="4" s="1"/>
  <c r="M74" i="4"/>
  <c r="H74" i="4" s="1"/>
  <c r="M71" i="4"/>
  <c r="M66" i="4"/>
  <c r="M61" i="4" s="1"/>
  <c r="H61" i="4" s="1"/>
  <c r="M58" i="4"/>
  <c r="M57" i="4" s="1"/>
  <c r="M51" i="4"/>
  <c r="M46" i="4"/>
  <c r="M42" i="4"/>
  <c r="H42" i="4" s="1"/>
  <c r="M38" i="4"/>
  <c r="M34" i="4"/>
  <c r="M29" i="4"/>
  <c r="M25" i="4"/>
  <c r="H25" i="4" s="1"/>
  <c r="M24" i="4"/>
  <c r="M23" i="4"/>
  <c r="H23" i="4" s="1"/>
  <c r="L80" i="4"/>
  <c r="L79" i="4" s="1"/>
  <c r="L26" i="4" s="1"/>
  <c r="L74" i="4"/>
  <c r="G74" i="4" s="1"/>
  <c r="L71" i="4"/>
  <c r="L66" i="4"/>
  <c r="L61" i="4" s="1"/>
  <c r="L58" i="4"/>
  <c r="L57" i="4" s="1"/>
  <c r="L51" i="4"/>
  <c r="G51" i="4" s="1"/>
  <c r="L46" i="4"/>
  <c r="L42" i="4"/>
  <c r="G42" i="4" s="1"/>
  <c r="L38" i="4"/>
  <c r="L34" i="4"/>
  <c r="L29" i="4"/>
  <c r="L25" i="4"/>
  <c r="L24" i="4"/>
  <c r="G24" i="4" s="1"/>
  <c r="K80" i="4"/>
  <c r="K79" i="4" s="1"/>
  <c r="K26" i="4" s="1"/>
  <c r="K74" i="4"/>
  <c r="K71" i="4"/>
  <c r="K66" i="4"/>
  <c r="F66" i="4" s="1"/>
  <c r="K58" i="4"/>
  <c r="F58" i="4" s="1"/>
  <c r="K51" i="4"/>
  <c r="K46" i="4"/>
  <c r="K42" i="4"/>
  <c r="F42" i="4" s="1"/>
  <c r="K38" i="4"/>
  <c r="K34" i="4"/>
  <c r="F34" i="4" s="1"/>
  <c r="K29" i="4"/>
  <c r="K25" i="4"/>
  <c r="F25" i="4" s="1"/>
  <c r="K24" i="4"/>
  <c r="K23" i="4"/>
  <c r="F51" i="4" l="1"/>
  <c r="I51" i="4"/>
  <c r="H51" i="4"/>
  <c r="AH80" i="4"/>
  <c r="AH79" i="4"/>
  <c r="BB26" i="4"/>
  <c r="BA79" i="4"/>
  <c r="AG80" i="4"/>
  <c r="BA37" i="4"/>
  <c r="AG37" i="4" s="1"/>
  <c r="AG38" i="4"/>
  <c r="BA57" i="4"/>
  <c r="AG57" i="4" s="1"/>
  <c r="AG58" i="4"/>
  <c r="BA23" i="4"/>
  <c r="AG23" i="4" s="1"/>
  <c r="AG74" i="4"/>
  <c r="G61" i="4"/>
  <c r="E66" i="4"/>
  <c r="BC50" i="4"/>
  <c r="BC49" i="4" s="1"/>
  <c r="BC22" i="4" s="1"/>
  <c r="F23" i="4"/>
  <c r="F74" i="4"/>
  <c r="I74" i="4"/>
  <c r="H34" i="4"/>
  <c r="K37" i="4"/>
  <c r="Q37" i="4"/>
  <c r="AI38" i="4"/>
  <c r="L28" i="4"/>
  <c r="L21" i="4" s="1"/>
  <c r="L37" i="4"/>
  <c r="M37" i="4"/>
  <c r="M28" i="4" s="1"/>
  <c r="P37" i="4"/>
  <c r="AF29" i="4"/>
  <c r="AH29" i="4"/>
  <c r="H29" i="4"/>
  <c r="F29" i="4"/>
  <c r="G29" i="4"/>
  <c r="E29" i="4"/>
  <c r="E51" i="4"/>
  <c r="F24" i="4"/>
  <c r="K28" i="4"/>
  <c r="K21" i="4" s="1"/>
  <c r="F46" i="4"/>
  <c r="K57" i="4"/>
  <c r="F57" i="4" s="1"/>
  <c r="K61" i="4"/>
  <c r="N61" i="4" s="1"/>
  <c r="I61" i="4" s="1"/>
  <c r="F71" i="4"/>
  <c r="F26" i="4"/>
  <c r="G25" i="4"/>
  <c r="G34" i="4"/>
  <c r="G38" i="4"/>
  <c r="G46" i="4"/>
  <c r="G71" i="4"/>
  <c r="H24" i="4"/>
  <c r="H38" i="4"/>
  <c r="H46" i="4"/>
  <c r="H57" i="4"/>
  <c r="H71" i="4"/>
  <c r="H26" i="4"/>
  <c r="E57" i="4"/>
  <c r="X37" i="4"/>
  <c r="V37" i="4"/>
  <c r="R37" i="4"/>
  <c r="E74" i="4"/>
  <c r="AF25" i="4"/>
  <c r="AH25" i="4"/>
  <c r="AE25" i="4"/>
  <c r="AI25" i="4"/>
  <c r="AH42" i="4"/>
  <c r="AZ37" i="4"/>
  <c r="AZ28" i="4" s="1"/>
  <c r="AZ21" i="4" s="1"/>
  <c r="BB37" i="4"/>
  <c r="BB28" i="4" s="1"/>
  <c r="BB21" i="4" s="1"/>
  <c r="AF46" i="4"/>
  <c r="AH46" i="4"/>
  <c r="AE46" i="4"/>
  <c r="AI46" i="4"/>
  <c r="AE57" i="4"/>
  <c r="AI58" i="4"/>
  <c r="AF57" i="4"/>
  <c r="AH58" i="4"/>
  <c r="AH66" i="4"/>
  <c r="AI71" i="4"/>
  <c r="AH71" i="4"/>
  <c r="AF74" i="4"/>
  <c r="AE74" i="4"/>
  <c r="AE79" i="4"/>
  <c r="G57" i="4"/>
  <c r="G26" i="4"/>
  <c r="N28" i="4"/>
  <c r="N21" i="4" s="1"/>
  <c r="R28" i="4"/>
  <c r="AC49" i="4"/>
  <c r="AC22" i="4" s="1"/>
  <c r="L23" i="4"/>
  <c r="G23" i="4" s="1"/>
  <c r="N23" i="4"/>
  <c r="I23" i="4" s="1"/>
  <c r="I25" i="4"/>
  <c r="I34" i="4"/>
  <c r="I38" i="4"/>
  <c r="I46" i="4"/>
  <c r="I71" i="4"/>
  <c r="N79" i="4"/>
  <c r="I80" i="4"/>
  <c r="W37" i="4"/>
  <c r="U37" i="4"/>
  <c r="S37" i="4"/>
  <c r="E25" i="4"/>
  <c r="Y50" i="4"/>
  <c r="Y49" i="4" s="1"/>
  <c r="Y22" i="4" s="1"/>
  <c r="AB37" i="4"/>
  <c r="AB28" i="4" s="1"/>
  <c r="Z37" i="4"/>
  <c r="AC37" i="4"/>
  <c r="AA37" i="4"/>
  <c r="AA28" i="4" s="1"/>
  <c r="Y37" i="4"/>
  <c r="E37" i="4" s="1"/>
  <c r="H80" i="4"/>
  <c r="F80" i="4"/>
  <c r="H79" i="4"/>
  <c r="F79" i="4"/>
  <c r="H66" i="4"/>
  <c r="F61" i="4"/>
  <c r="H58" i="4"/>
  <c r="F38" i="4"/>
  <c r="V28" i="4"/>
  <c r="V21" i="4" s="1"/>
  <c r="G80" i="4"/>
  <c r="E80" i="4"/>
  <c r="G79" i="4"/>
  <c r="E79" i="4"/>
  <c r="G66" i="4"/>
  <c r="G58" i="4"/>
  <c r="E58" i="4"/>
  <c r="E38" i="4"/>
  <c r="AE38" i="4"/>
  <c r="AH61" i="4"/>
  <c r="AF24" i="4"/>
  <c r="AH24" i="4"/>
  <c r="AH26" i="4"/>
  <c r="AE29" i="4"/>
  <c r="AF38" i="4"/>
  <c r="AH38" i="4"/>
  <c r="AF51" i="4"/>
  <c r="AH51" i="4"/>
  <c r="BA50" i="4"/>
  <c r="AH57" i="4"/>
  <c r="AF61" i="4"/>
  <c r="AE61" i="4"/>
  <c r="AI66" i="4"/>
  <c r="AI74" i="4"/>
  <c r="AE80" i="4"/>
  <c r="AI61" i="4"/>
  <c r="S57" i="4"/>
  <c r="I57" i="4" s="1"/>
  <c r="I58" i="4"/>
  <c r="AI29" i="4"/>
  <c r="AI80" i="4"/>
  <c r="AI79" i="4"/>
  <c r="AI26" i="4"/>
  <c r="AI57" i="4"/>
  <c r="H56" i="4"/>
  <c r="G56" i="4"/>
  <c r="F56" i="4"/>
  <c r="AF34" i="4"/>
  <c r="AH34" i="4"/>
  <c r="BA28" i="4"/>
  <c r="AG28" i="4" s="1"/>
  <c r="BC28" i="4"/>
  <c r="AF37" i="4"/>
  <c r="AE42" i="4"/>
  <c r="AI42" i="4"/>
  <c r="AH37" i="4"/>
  <c r="AZ54" i="4"/>
  <c r="AZ53" i="4" s="1"/>
  <c r="AZ50" i="4" s="1"/>
  <c r="AZ49" i="4" s="1"/>
  <c r="AZ22" i="4" s="1"/>
  <c r="BB54" i="4"/>
  <c r="BB53" i="4" s="1"/>
  <c r="BB50" i="4" s="1"/>
  <c r="BB49" i="4" s="1"/>
  <c r="AH55" i="4"/>
  <c r="AA54" i="4" s="1"/>
  <c r="AA53" i="4" s="1"/>
  <c r="AA50" i="4" s="1"/>
  <c r="AA49" i="4" s="1"/>
  <c r="AA22" i="4" s="1"/>
  <c r="AE56" i="4"/>
  <c r="E56" i="4" s="1"/>
  <c r="AB50" i="4"/>
  <c r="AB49" i="4" s="1"/>
  <c r="AB22" i="4" s="1"/>
  <c r="AC28" i="4"/>
  <c r="Y28" i="4"/>
  <c r="Z28" i="4"/>
  <c r="U54" i="4"/>
  <c r="U53" i="4" s="1"/>
  <c r="U50" i="4" s="1"/>
  <c r="U49" i="4" s="1"/>
  <c r="U22" i="4" s="1"/>
  <c r="X28" i="4"/>
  <c r="R21" i="4"/>
  <c r="P28" i="4"/>
  <c r="W28" i="4"/>
  <c r="U28" i="4"/>
  <c r="S28" i="4"/>
  <c r="Q28" i="4"/>
  <c r="C19" i="4"/>
  <c r="I37" i="4" l="1"/>
  <c r="I28" i="4" s="1"/>
  <c r="BA49" i="4"/>
  <c r="BA27" i="4" s="1"/>
  <c r="AG27" i="4" s="1"/>
  <c r="AG50" i="4"/>
  <c r="BA26" i="4"/>
  <c r="AG26" i="4" s="1"/>
  <c r="AG79" i="4"/>
  <c r="G37" i="4"/>
  <c r="G28" i="4" s="1"/>
  <c r="H28" i="4"/>
  <c r="H37" i="4"/>
  <c r="F37" i="4"/>
  <c r="E28" i="4"/>
  <c r="F28" i="4"/>
  <c r="N26" i="4"/>
  <c r="I26" i="4" s="1"/>
  <c r="I79" i="4"/>
  <c r="M21" i="4"/>
  <c r="AF79" i="4"/>
  <c r="AF26" i="4"/>
  <c r="AE26" i="4"/>
  <c r="AZ27" i="4"/>
  <c r="AI54" i="4"/>
  <c r="AF54" i="4"/>
  <c r="AF53" i="4"/>
  <c r="AF50" i="4"/>
  <c r="BC27" i="4"/>
  <c r="BC21" i="4"/>
  <c r="BC20" i="4" s="1"/>
  <c r="AH28" i="4"/>
  <c r="AZ20" i="4"/>
  <c r="N54" i="4"/>
  <c r="AH54" i="4"/>
  <c r="BB27" i="4"/>
  <c r="BB22" i="4"/>
  <c r="BB20" i="4" s="1"/>
  <c r="AH20" i="4" s="1"/>
  <c r="AE54" i="4"/>
  <c r="AF49" i="4"/>
  <c r="AI37" i="4"/>
  <c r="AE37" i="4"/>
  <c r="BA21" i="4"/>
  <c r="R54" i="4"/>
  <c r="R53" i="4" s="1"/>
  <c r="R50" i="4" s="1"/>
  <c r="R49" i="4" s="1"/>
  <c r="V54" i="4"/>
  <c r="V53" i="4" s="1"/>
  <c r="V50" i="4" s="1"/>
  <c r="V49" i="4" s="1"/>
  <c r="AB21" i="4"/>
  <c r="AB20" i="4" s="1"/>
  <c r="AB27" i="4"/>
  <c r="AA21" i="4"/>
  <c r="AA20" i="4" s="1"/>
  <c r="AA27" i="4"/>
  <c r="Z21" i="4"/>
  <c r="Y21" i="4"/>
  <c r="Y20" i="4" s="1"/>
  <c r="Y27" i="4"/>
  <c r="AC21" i="4"/>
  <c r="AC20" i="4" s="1"/>
  <c r="AC27" i="4"/>
  <c r="S21" i="4"/>
  <c r="W21" i="4"/>
  <c r="E21" i="4"/>
  <c r="Q21" i="4"/>
  <c r="G21" i="4" s="1"/>
  <c r="U21" i="4"/>
  <c r="U20" i="4" s="1"/>
  <c r="U27" i="4"/>
  <c r="P21" i="4"/>
  <c r="X21" i="4"/>
  <c r="BA22" i="4" l="1"/>
  <c r="AG22" i="4" s="1"/>
  <c r="AG49" i="4"/>
  <c r="BA20" i="4"/>
  <c r="AG20" i="4" s="1"/>
  <c r="AG21" i="4"/>
  <c r="F21" i="4"/>
  <c r="I21" i="4"/>
  <c r="AF22" i="4"/>
  <c r="H21" i="4"/>
  <c r="F55" i="4"/>
  <c r="AH53" i="4"/>
  <c r="N53" i="4"/>
  <c r="AH21" i="4"/>
  <c r="M54" i="4"/>
  <c r="H55" i="4"/>
  <c r="AE28" i="4"/>
  <c r="AI28" i="4"/>
  <c r="AE53" i="4"/>
  <c r="AI53" i="4"/>
  <c r="W54" i="4"/>
  <c r="W53" i="4" s="1"/>
  <c r="W50" i="4" s="1"/>
  <c r="W49" i="4" s="1"/>
  <c r="P54" i="4"/>
  <c r="P53" i="4" s="1"/>
  <c r="P50" i="4" s="1"/>
  <c r="P49" i="4" s="1"/>
  <c r="X54" i="4"/>
  <c r="X53" i="4" s="1"/>
  <c r="X50" i="4" s="1"/>
  <c r="X49" i="4" s="1"/>
  <c r="Z54" i="4"/>
  <c r="Z53" i="4" s="1"/>
  <c r="Z50" i="4" s="1"/>
  <c r="Z49" i="4" s="1"/>
  <c r="AF27" i="4"/>
  <c r="AF28" i="4"/>
  <c r="R22" i="4"/>
  <c r="R20" i="4" s="1"/>
  <c r="R27" i="4"/>
  <c r="V22" i="4"/>
  <c r="V20" i="4" s="1"/>
  <c r="V27" i="4"/>
  <c r="K54" i="4"/>
  <c r="S54" i="4" l="1"/>
  <c r="I54" i="4" s="1"/>
  <c r="Q54" i="4"/>
  <c r="Q53" i="4" s="1"/>
  <c r="Q50" i="4" s="1"/>
  <c r="Q49" i="4" s="1"/>
  <c r="W22" i="4"/>
  <c r="W20" i="4" s="1"/>
  <c r="W27" i="4"/>
  <c r="AH50" i="4"/>
  <c r="K53" i="4"/>
  <c r="F54" i="4"/>
  <c r="AF21" i="4"/>
  <c r="AF20" i="4"/>
  <c r="Z22" i="4"/>
  <c r="Z20" i="4" s="1"/>
  <c r="Z27" i="4"/>
  <c r="X22" i="4"/>
  <c r="X20" i="4" s="1"/>
  <c r="X27" i="4"/>
  <c r="P22" i="4"/>
  <c r="P20" i="4" s="1"/>
  <c r="P27" i="4"/>
  <c r="AI50" i="4"/>
  <c r="AE50" i="4"/>
  <c r="AI21" i="4"/>
  <c r="AE21" i="4"/>
  <c r="M53" i="4"/>
  <c r="H54" i="4"/>
  <c r="N50" i="4"/>
  <c r="M50" i="4" l="1"/>
  <c r="H53" i="4"/>
  <c r="AE27" i="4"/>
  <c r="AI49" i="4"/>
  <c r="AI27" i="4"/>
  <c r="K50" i="4"/>
  <c r="F53" i="4"/>
  <c r="E55" i="4"/>
  <c r="N49" i="4"/>
  <c r="AH49" i="4"/>
  <c r="AH27" i="4"/>
  <c r="Q22" i="4"/>
  <c r="Q20" i="4" s="1"/>
  <c r="Q27" i="4"/>
  <c r="S53" i="4"/>
  <c r="I53" i="4" s="1"/>
  <c r="L54" i="4"/>
  <c r="G55" i="4"/>
  <c r="N22" i="4" l="1"/>
  <c r="N27" i="4"/>
  <c r="E54" i="4"/>
  <c r="K49" i="4"/>
  <c r="K27" i="4" s="1"/>
  <c r="F50" i="4"/>
  <c r="AI22" i="4"/>
  <c r="AI20" i="4"/>
  <c r="M49" i="4"/>
  <c r="H50" i="4"/>
  <c r="L53" i="4"/>
  <c r="G54" i="4"/>
  <c r="S50" i="4"/>
  <c r="I50" i="4" s="1"/>
  <c r="AH22" i="4"/>
  <c r="AE22" i="4"/>
  <c r="AE20" i="4"/>
  <c r="S49" i="4" l="1"/>
  <c r="I49" i="4" s="1"/>
  <c r="I27" i="4" s="1"/>
  <c r="G53" i="4"/>
  <c r="L50" i="4"/>
  <c r="L49" i="4" s="1"/>
  <c r="H49" i="4"/>
  <c r="H27" i="4" s="1"/>
  <c r="M27" i="4"/>
  <c r="M22" i="4"/>
  <c r="F49" i="4"/>
  <c r="F27" i="4" s="1"/>
  <c r="K22" i="4"/>
  <c r="K20" i="4" s="1"/>
  <c r="E53" i="4"/>
  <c r="N20" i="4"/>
  <c r="S22" i="4" l="1"/>
  <c r="I22" i="4" s="1"/>
  <c r="S27" i="4"/>
  <c r="E50" i="4"/>
  <c r="F20" i="4"/>
  <c r="F22" i="4"/>
  <c r="G50" i="4"/>
  <c r="M20" i="4"/>
  <c r="H20" i="4" s="1"/>
  <c r="H22" i="4"/>
  <c r="E49" i="4" l="1"/>
  <c r="E27" i="4" s="1"/>
  <c r="S20" i="4"/>
  <c r="I20" i="4" s="1"/>
  <c r="L22" i="4"/>
  <c r="G49" i="4"/>
  <c r="G27" i="4" s="1"/>
  <c r="L27" i="4"/>
  <c r="E22" i="4" l="1"/>
  <c r="E20" i="4"/>
  <c r="G22" i="4"/>
  <c r="L20" i="4"/>
  <c r="G20" i="4" s="1"/>
</calcChain>
</file>

<file path=xl/sharedStrings.xml><?xml version="1.0" encoding="utf-8"?>
<sst xmlns="http://schemas.openxmlformats.org/spreadsheetml/2006/main" count="520" uniqueCount="226">
  <si>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</si>
  <si>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</si>
  <si>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</si>
  <si>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</si>
  <si>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</si>
  <si>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</si>
  <si>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</si>
  <si>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</si>
  <si>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</si>
  <si>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</si>
  <si>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N, млн. рублей (с НДС)</t>
  </si>
  <si>
    <t>Освоение капитальных вложений года N,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</si>
  <si>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</si>
  <si>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</si>
  <si>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</si>
  <si>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</si>
  <si>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</si>
  <si>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</si>
  <si>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</si>
  <si>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</si>
  <si>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</si>
  <si>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</si>
  <si>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</si>
  <si>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</si>
  <si>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</si>
  <si>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</si>
  <si>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</si>
  <si>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</si>
  <si>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</si>
  <si>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</si>
  <si>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</si>
  <si>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</si>
  <si>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</si>
  <si>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</si>
  <si>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</si>
  <si>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</si>
  <si>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</si>
  <si>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</si>
  <si>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</si>
  <si>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</si>
  <si>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</si>
  <si>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</si>
  <si>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</si>
  <si>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</si>
  <si>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</si>
  <si>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</si>
  <si>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</si>
  <si>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</si>
  <si>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</si>
  <si>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</si>
  <si>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</si>
  <si>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</si>
  <si>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</si>
  <si>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</si>
  <si>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</si>
  <si>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</si>
  <si>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</si>
  <si>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</si>
  <si>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</si>
  <si>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</si>
  <si>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</si>
  <si>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</si>
  <si>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</si>
  <si>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</si>
  <si>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</si>
  <si>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</si>
  <si>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</si>
  <si>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</si>
  <si>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</si>
  <si>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</si>
  <si>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</si>
  <si>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</si>
  <si>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</si>
  <si>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</si>
  <si>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</si>
  <si>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</si>
  <si>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</si>
  <si>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</si>
  <si>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</si>
  <si>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</si>
  <si>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</si>
  <si>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</si>
  <si>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</si>
  <si>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</si>
  <si>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</si>
  <si>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</si>
  <si>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</si>
  <si>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</si>
  <si>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</si>
  <si>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</si>
  <si>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</si>
  <si>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</si>
  <si>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</si>
  <si>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</si>
  <si>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</si>
  <si>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</si>
  <si>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</si>
  <si>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</si>
  <si>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</si>
  <si>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</si>
  <si>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</si>
  <si>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</si>
  <si>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</si>
  <si>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</si>
  <si>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</si>
  <si>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</si>
  <si>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</si>
  <si>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</si>
  <si>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</si>
  <si>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</si>
  <si>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</si>
  <si>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</si>
  <si>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</si>
  <si>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</si>
  <si>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</si>
  <si>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</si>
  <si>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</si>
  <si>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</si>
  <si>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</si>
  <si>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</si>
  <si>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</si>
  <si>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</si>
  <si>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</si>
  <si>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</si>
  <si>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</si>
  <si>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</si>
  <si>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</si>
  <si>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</si>
  <si>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</si>
  <si>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</si>
  <si>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</si>
  <si>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</si>
  <si>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</si>
  <si>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</si>
  <si>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</si>
  <si>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</si>
  <si>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</si>
  <si>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</si>
  <si>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</si>
  <si>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</si>
  <si>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</si>
  <si>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</si>
  <si>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</si>
  <si>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</si>
  <si>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</si>
  <si>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</si>
  <si>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</si>
  <si>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</si>
  <si>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</si>
  <si>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</si>
  <si>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</si>
  <si>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</si>
  <si>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</si>
  <si>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</si>
  <si>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</si>
  <si>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</si>
  <si>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</si>
  <si>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</si>
  <si>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</si>
  <si>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</si>
  <si>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</si>
  <si>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</si>
  <si>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</si>
  <si>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</si>
  <si>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</si>
  <si>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</si>
  <si>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</si>
  <si>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</si>
  <si>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</si>
  <si>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</si>
  <si>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</si>
  <si>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</si>
  <si>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</si>
  <si>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</si>
  <si>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</si>
  <si>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</si>
  <si>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</si>
  <si>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</si>
  <si>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</si>
  <si>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</si>
  <si>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</si>
  <si>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</si>
  <si>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</si>
  <si>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</si>
  <si>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</si>
  <si>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</si>
  <si>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</si>
  <si>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</si>
  <si>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</si>
  <si>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</si>
  <si>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</si>
  <si>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</si>
  <si>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</si>
  <si>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</si>
  <si>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</si>
  <si>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</si>
  <si>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</si>
  <si>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</si>
  <si>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</si>
  <si>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</si>
  <si>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</si>
  <si>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Трансформаторы  ТМГ 400/6-0,4 Y/Yн-0, ТМГ 11-250/6/0.4 Y/Yн-0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</si>
  <si>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</si>
  <si>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</si>
  <si>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</si>
  <si>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</si>
  <si>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Экономист</t>
  </si>
  <si>
    <t>Сироткин С.Л.</t>
  </si>
  <si>
    <t>Софронова О.А.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</si>
  <si>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</si>
  <si>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</si>
  <si>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</si>
  <si>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</si>
  <si>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</si>
  <si>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</si>
  <si>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</si>
  <si>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</si>
  <si>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</si>
  <si>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</si>
  <si>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</si>
  <si>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</si>
  <si>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</si>
  <si>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</si>
  <si>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 , Постановлением Департамента Э и Т № 229-ип(э)/2 от 31.10.2018г.</t>
  </si>
  <si>
    <t>за  2019 год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</si>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</sst>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9" applyNumberFormat="0" applyAlignment="0" applyProtection="0"/>
    <xf numFmtId="0" fontId="17" fillId="21" borderId="10" applyNumberFormat="0" applyAlignment="0" applyProtection="0"/>
    <xf numFmtId="0" fontId="18" fillId="21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2" borderId="15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6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27" fillId="0" borderId="0"/>
  </cellStyleXfs>
  <cellXfs count="33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2" applyFont="1" applyFill="1" applyAlignment="1"/>
    <xf numFmtId="0" fontId="3" fillId="0" borderId="0" xfId="2" applyFont="1" applyFill="1"/>
    <xf numFmtId="0" fontId="3" fillId="0" borderId="0" xfId="2" applyFont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/>
    <xf numFmtId="0" fontId="3" fillId="0" borderId="2" xfId="1" applyNumberFormat="1" applyFont="1" applyBorder="1" applyAlignment="1">
      <alignment horizontal="center" vertical="center"/>
    </xf>
    <xf numFmtId="0" fontId="3" fillId="0" borderId="0" xfId="1" applyNumberFormat="1" applyFont="1"/>
    <xf numFmtId="1" fontId="3" fillId="0" borderId="0" xfId="1" applyNumberFormat="1" applyFont="1" applyAlignment="1">
      <alignment horizontal="left" vertical="top"/>
    </xf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49" fontId="34" fillId="0" borderId="2" xfId="0" applyNumberFormat="1" applyFont="1" applyFill="1" applyBorder="1" applyAlignment="1">
      <alignment horizontal="left" vertical="center" wrapText="1"/>
    </xf>
    <xf numFmtId="49" fontId="37" fillId="0" borderId="2" xfId="3" applyNumberFormat="1" applyFont="1" applyFill="1" applyBorder="1" applyAlignment="1">
      <alignment horizontal="center" vertical="center"/>
    </xf>
    <xf numFmtId="49" fontId="37" fillId="30" borderId="2" xfId="3" applyNumberFormat="1" applyFont="1" applyFill="1" applyBorder="1" applyAlignment="1">
      <alignment horizontal="center" vertical="center"/>
    </xf>
    <xf numFmtId="49" fontId="37" fillId="31" borderId="2" xfId="3" applyNumberFormat="1" applyFont="1" applyFill="1" applyBorder="1" applyAlignment="1">
      <alignment horizontal="center" vertical="center"/>
    </xf>
    <xf numFmtId="49" fontId="34" fillId="31" borderId="2" xfId="0" applyNumberFormat="1" applyFont="1" applyFill="1" applyBorder="1" applyAlignment="1">
      <alignment horizontal="left" vertical="center" wrapText="1"/>
    </xf>
    <xf numFmtId="49" fontId="37" fillId="32" borderId="2" xfId="3" applyNumberFormat="1" applyFont="1" applyFill="1" applyBorder="1" applyAlignment="1">
      <alignment horizontal="center" vertical="center"/>
    </xf>
    <xf numFmtId="49" fontId="34" fillId="32" borderId="2" xfId="0" applyNumberFormat="1" applyFont="1" applyFill="1" applyBorder="1" applyAlignment="1">
      <alignment horizontal="left" vertical="center" wrapText="1"/>
    </xf>
    <xf numFmtId="49" fontId="37" fillId="33" borderId="2" xfId="3" applyNumberFormat="1" applyFont="1" applyFill="1" applyBorder="1" applyAlignment="1">
      <alignment horizontal="center" vertical="center"/>
    </xf>
    <xf numFmtId="49" fontId="34" fillId="33" borderId="2" xfId="0" applyNumberFormat="1" applyFont="1" applyFill="1" applyBorder="1" applyAlignment="1">
      <alignment horizontal="left" vertical="center" wrapText="1"/>
    </xf>
    <xf numFmtId="0" fontId="38" fillId="34" borderId="2" xfId="3" applyNumberFormat="1" applyFont="1" applyFill="1" applyBorder="1" applyAlignment="1">
      <alignment horizontal="center" vertical="center"/>
    </xf>
    <xf numFmtId="49" fontId="37" fillId="35" borderId="2" xfId="3" applyNumberFormat="1" applyFont="1" applyFill="1" applyBorder="1" applyAlignment="1">
      <alignment horizontal="center" vertical="center"/>
    </xf>
    <xf numFmtId="0" fontId="37" fillId="35" borderId="2" xfId="3" applyNumberFormat="1" applyFont="1" applyFill="1" applyBorder="1" applyAlignment="1">
      <alignment horizontal="center" vertical="center"/>
    </xf>
    <xf numFmtId="0" fontId="38" fillId="36" borderId="2" xfId="3" applyNumberFormat="1" applyFont="1" applyFill="1" applyBorder="1" applyAlignment="1">
      <alignment horizontal="center" vertical="center"/>
    </xf>
    <xf numFmtId="0" fontId="38" fillId="0" borderId="2" xfId="3" applyNumberFormat="1" applyFont="1" applyFill="1" applyBorder="1" applyAlignment="1">
      <alignment horizontal="center" vertical="center"/>
    </xf>
    <xf numFmtId="0" fontId="37" fillId="0" borderId="2" xfId="3" applyNumberFormat="1" applyFont="1" applyFill="1" applyBorder="1" applyAlignment="1">
      <alignment horizontal="center" vertical="center"/>
    </xf>
    <xf numFmtId="49" fontId="37" fillId="37" borderId="2" xfId="3" applyNumberFormat="1" applyFont="1" applyFill="1" applyBorder="1" applyAlignment="1">
      <alignment horizontal="center" vertical="center"/>
    </xf>
    <xf numFmtId="0" fontId="37" fillId="31" borderId="2" xfId="3" applyNumberFormat="1" applyFont="1" applyFill="1" applyBorder="1" applyAlignment="1">
      <alignment horizontal="center" vertical="center"/>
    </xf>
    <xf numFmtId="4" fontId="39" fillId="38" borderId="2" xfId="0" applyNumberFormat="1" applyFont="1" applyFill="1" applyBorder="1" applyAlignment="1">
      <alignment horizontal="center" vertical="center" wrapText="1"/>
    </xf>
    <xf numFmtId="4" fontId="39" fillId="25" borderId="2" xfId="0" applyNumberFormat="1" applyFont="1" applyFill="1" applyBorder="1" applyAlignment="1">
      <alignment horizontal="center" vertical="center" wrapText="1"/>
    </xf>
    <xf numFmtId="4" fontId="39" fillId="26" borderId="2" xfId="0" applyNumberFormat="1" applyFont="1" applyFill="1" applyBorder="1" applyAlignment="1">
      <alignment horizontal="center" vertical="center" wrapText="1"/>
    </xf>
    <xf numFmtId="4" fontId="39" fillId="27" borderId="2" xfId="0" applyNumberFormat="1" applyFont="1" applyFill="1" applyBorder="1" applyAlignment="1">
      <alignment horizontal="center" vertical="center" wrapText="1"/>
    </xf>
    <xf numFmtId="4" fontId="40" fillId="28" borderId="2" xfId="2" applyNumberFormat="1" applyFont="1" applyFill="1" applyBorder="1" applyAlignment="1">
      <alignment horizontal="center" vertical="center"/>
    </xf>
    <xf numFmtId="4" fontId="40" fillId="0" borderId="2" xfId="2" applyNumberFormat="1" applyFont="1" applyBorder="1" applyAlignment="1">
      <alignment horizontal="center" vertical="center"/>
    </xf>
    <xf numFmtId="4" fontId="40" fillId="39" borderId="2" xfId="2" applyNumberFormat="1" applyFont="1" applyFill="1" applyBorder="1" applyAlignment="1">
      <alignment horizontal="center" vertical="center"/>
    </xf>
    <xf numFmtId="4" fontId="40" fillId="0" borderId="7" xfId="2" applyNumberFormat="1" applyFont="1" applyBorder="1" applyAlignment="1">
      <alignment horizontal="center" vertical="center"/>
    </xf>
    <xf numFmtId="4" fontId="40" fillId="26" borderId="2" xfId="2" applyNumberFormat="1" applyFont="1" applyFill="1" applyBorder="1" applyAlignment="1">
      <alignment horizontal="center" vertical="center"/>
    </xf>
    <xf numFmtId="4" fontId="40" fillId="29" borderId="2" xfId="2" applyNumberFormat="1" applyFont="1" applyFill="1" applyBorder="1" applyAlignment="1">
      <alignment horizontal="center" vertical="center"/>
    </xf>
    <xf numFmtId="4" fontId="41" fillId="0" borderId="2" xfId="4" applyNumberFormat="1" applyFont="1" applyFill="1" applyBorder="1" applyAlignment="1">
      <alignment horizontal="center" vertical="center"/>
    </xf>
    <xf numFmtId="4" fontId="40" fillId="27" borderId="2" xfId="4" applyNumberFormat="1" applyFont="1" applyFill="1" applyBorder="1" applyAlignment="1">
      <alignment horizontal="center" vertical="center"/>
    </xf>
    <xf numFmtId="4" fontId="39" fillId="26" borderId="2" xfId="2" applyNumberFormat="1" applyFont="1" applyFill="1" applyBorder="1" applyAlignment="1">
      <alignment horizontal="center" vertical="center"/>
    </xf>
    <xf numFmtId="4" fontId="40" fillId="0" borderId="2" xfId="1" applyNumberFormat="1" applyFont="1" applyBorder="1" applyAlignment="1">
      <alignment horizontal="center" vertical="center"/>
    </xf>
    <xf numFmtId="4" fontId="40" fillId="2" borderId="2" xfId="2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5" fillId="0" borderId="0" xfId="2" applyFont="1" applyFill="1" applyAlignment="1"/>
    <xf numFmtId="0" fontId="42" fillId="0" borderId="0" xfId="2" applyFont="1" applyFill="1"/>
    <xf numFmtId="0" fontId="42" fillId="0" borderId="0" xfId="2" applyFont="1"/>
    <xf numFmtId="0" fontId="42" fillId="0" borderId="0" xfId="1" applyFont="1"/>
    <xf numFmtId="0" fontId="35" fillId="0" borderId="0" xfId="1" applyFont="1" applyFill="1" applyAlignment="1">
      <alignment wrapText="1"/>
    </xf>
    <xf numFmtId="0" fontId="42" fillId="0" borderId="0" xfId="1" applyFont="1" applyBorder="1"/>
    <xf numFmtId="4" fontId="40" fillId="27" borderId="2" xfId="1" applyNumberFormat="1" applyFont="1" applyFill="1" applyBorder="1" applyAlignment="1">
      <alignment horizontal="center" vertical="center"/>
    </xf>
    <xf numFmtId="4" fontId="39" fillId="0" borderId="2" xfId="1" applyNumberFormat="1" applyFont="1" applyBorder="1" applyAlignment="1">
      <alignment horizontal="center" vertical="center"/>
    </xf>
    <xf numFmtId="4" fontId="43" fillId="27" borderId="2" xfId="4" applyNumberFormat="1" applyFont="1" applyFill="1" applyBorder="1" applyAlignment="1">
      <alignment horizontal="center" vertical="center"/>
    </xf>
    <xf numFmtId="0" fontId="42" fillId="0" borderId="0" xfId="1" applyNumberFormat="1" applyFont="1"/>
    <xf numFmtId="4" fontId="39" fillId="29" borderId="2" xfId="2" applyNumberFormat="1" applyFont="1" applyFill="1" applyBorder="1" applyAlignment="1">
      <alignment horizontal="center" vertical="center"/>
    </xf>
    <xf numFmtId="4" fontId="40" fillId="26" borderId="2" xfId="1" applyNumberFormat="1" applyFont="1" applyFill="1" applyBorder="1" applyAlignment="1">
      <alignment horizontal="center" vertical="center"/>
    </xf>
    <xf numFmtId="4" fontId="40" fillId="28" borderId="2" xfId="1" applyNumberFormat="1" applyFont="1" applyFill="1" applyBorder="1" applyAlignment="1">
      <alignment horizontal="center" vertical="center"/>
    </xf>
    <xf numFmtId="4" fontId="40" fillId="29" borderId="2" xfId="1" applyNumberFormat="1" applyFont="1" applyFill="1" applyBorder="1" applyAlignment="1">
      <alignment horizontal="center" vertical="center"/>
    </xf>
    <xf numFmtId="4" fontId="39" fillId="29" borderId="2" xfId="1" applyNumberFormat="1" applyFont="1" applyFill="1" applyBorder="1" applyAlignment="1">
      <alignment horizontal="center" vertical="center"/>
    </xf>
    <xf numFmtId="4" fontId="39" fillId="27" borderId="2" xfId="1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0" fontId="45" fillId="2" borderId="2" xfId="3" applyNumberFormat="1" applyFont="1" applyFill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/>
    </xf>
    <xf numFmtId="4" fontId="39" fillId="38" borderId="5" xfId="0" applyNumberFormat="1" applyFont="1" applyFill="1" applyBorder="1" applyAlignment="1">
      <alignment horizontal="center" vertical="center" wrapText="1"/>
    </xf>
    <xf numFmtId="4" fontId="39" fillId="25" borderId="5" xfId="0" applyNumberFormat="1" applyFont="1" applyFill="1" applyBorder="1" applyAlignment="1">
      <alignment horizontal="center" vertical="center" wrapText="1"/>
    </xf>
    <xf numFmtId="4" fontId="39" fillId="26" borderId="5" xfId="0" applyNumberFormat="1" applyFont="1" applyFill="1" applyBorder="1" applyAlignment="1">
      <alignment horizontal="center" vertical="center" wrapText="1"/>
    </xf>
    <xf numFmtId="4" fontId="39" fillId="27" borderId="5" xfId="0" applyNumberFormat="1" applyFont="1" applyFill="1" applyBorder="1" applyAlignment="1">
      <alignment horizontal="center" vertical="center" wrapText="1"/>
    </xf>
    <xf numFmtId="4" fontId="40" fillId="28" borderId="5" xfId="2" applyNumberFormat="1" applyFont="1" applyFill="1" applyBorder="1" applyAlignment="1">
      <alignment horizontal="center" vertical="center"/>
    </xf>
    <xf numFmtId="4" fontId="40" fillId="0" borderId="5" xfId="2" applyNumberFormat="1" applyFont="1" applyBorder="1" applyAlignment="1">
      <alignment horizontal="center" vertical="center"/>
    </xf>
    <xf numFmtId="4" fontId="40" fillId="39" borderId="5" xfId="2" applyNumberFormat="1" applyFont="1" applyFill="1" applyBorder="1" applyAlignment="1">
      <alignment horizontal="center" vertical="center"/>
    </xf>
    <xf numFmtId="4" fontId="40" fillId="0" borderId="6" xfId="2" applyNumberFormat="1" applyFont="1" applyBorder="1" applyAlignment="1">
      <alignment horizontal="center" vertical="center"/>
    </xf>
    <xf numFmtId="4" fontId="40" fillId="26" borderId="5" xfId="2" applyNumberFormat="1" applyFont="1" applyFill="1" applyBorder="1" applyAlignment="1">
      <alignment horizontal="center" vertical="center"/>
    </xf>
    <xf numFmtId="4" fontId="43" fillId="27" borderId="5" xfId="4" applyNumberFormat="1" applyFont="1" applyFill="1" applyBorder="1" applyAlignment="1">
      <alignment horizontal="center" vertical="center"/>
    </xf>
    <xf numFmtId="4" fontId="39" fillId="28" borderId="5" xfId="0" applyNumberFormat="1" applyFont="1" applyFill="1" applyBorder="1" applyAlignment="1">
      <alignment horizontal="center" vertical="center" wrapText="1"/>
    </xf>
    <xf numFmtId="4" fontId="39" fillId="28" borderId="5" xfId="45" applyNumberFormat="1" applyFont="1" applyFill="1" applyBorder="1" applyAlignment="1">
      <alignment horizontal="center" vertical="center"/>
    </xf>
    <xf numFmtId="4" fontId="39" fillId="29" borderId="5" xfId="2" applyNumberFormat="1" applyFont="1" applyFill="1" applyBorder="1" applyAlignment="1">
      <alignment horizontal="center" vertical="center"/>
    </xf>
    <xf numFmtId="4" fontId="41" fillId="0" borderId="5" xfId="4" applyNumberFormat="1" applyFont="1" applyFill="1" applyBorder="1" applyAlignment="1">
      <alignment horizontal="center" vertical="center"/>
    </xf>
    <xf numFmtId="4" fontId="40" fillId="29" borderId="5" xfId="2" applyNumberFormat="1" applyFont="1" applyFill="1" applyBorder="1" applyAlignment="1">
      <alignment horizontal="center" vertical="center"/>
    </xf>
    <xf numFmtId="4" fontId="40" fillId="27" borderId="5" xfId="4" applyNumberFormat="1" applyFont="1" applyFill="1" applyBorder="1" applyAlignment="1">
      <alignment horizontal="center" vertical="center"/>
    </xf>
    <xf numFmtId="4" fontId="39" fillId="26" borderId="5" xfId="2" applyNumberFormat="1" applyFont="1" applyFill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4" fontId="39" fillId="42" borderId="7" xfId="0" applyNumberFormat="1" applyFont="1" applyFill="1" applyBorder="1" applyAlignment="1">
      <alignment horizontal="center" vertical="center" wrapText="1"/>
    </xf>
    <xf numFmtId="4" fontId="39" fillId="42" borderId="7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/>
    </xf>
    <xf numFmtId="0" fontId="3" fillId="0" borderId="25" xfId="1" applyNumberFormat="1" applyFont="1" applyBorder="1" applyAlignment="1">
      <alignment horizontal="center" vertical="center"/>
    </xf>
    <xf numFmtId="4" fontId="39" fillId="42" borderId="24" xfId="1" applyNumberFormat="1" applyFont="1" applyFill="1" applyBorder="1" applyAlignment="1">
      <alignment horizontal="center" vertical="center"/>
    </xf>
    <xf numFmtId="4" fontId="39" fillId="0" borderId="25" xfId="1" applyNumberFormat="1" applyFont="1" applyBorder="1" applyAlignment="1">
      <alignment horizontal="center" vertical="center"/>
    </xf>
    <xf numFmtId="4" fontId="39" fillId="42" borderId="24" xfId="0" applyNumberFormat="1" applyFont="1" applyFill="1" applyBorder="1" applyAlignment="1">
      <alignment horizontal="center" vertical="center" wrapText="1"/>
    </xf>
    <xf numFmtId="4" fontId="39" fillId="25" borderId="25" xfId="0" applyNumberFormat="1" applyFont="1" applyFill="1" applyBorder="1" applyAlignment="1">
      <alignment horizontal="center" vertical="center" wrapText="1"/>
    </xf>
    <xf numFmtId="4" fontId="39" fillId="26" borderId="25" xfId="0" applyNumberFormat="1" applyFont="1" applyFill="1" applyBorder="1" applyAlignment="1">
      <alignment horizontal="center" vertical="center" wrapText="1"/>
    </xf>
    <xf numFmtId="4" fontId="39" fillId="27" borderId="25" xfId="0" applyNumberFormat="1" applyFont="1" applyFill="1" applyBorder="1" applyAlignment="1">
      <alignment horizontal="center" vertical="center" wrapText="1"/>
    </xf>
    <xf numFmtId="4" fontId="40" fillId="42" borderId="24" xfId="1" applyNumberFormat="1" applyFont="1" applyFill="1" applyBorder="1" applyAlignment="1">
      <alignment horizontal="center" vertical="center"/>
    </xf>
    <xf numFmtId="4" fontId="40" fillId="28" borderId="25" xfId="1" applyNumberFormat="1" applyFont="1" applyFill="1" applyBorder="1" applyAlignment="1">
      <alignment horizontal="center" vertical="center"/>
    </xf>
    <xf numFmtId="4" fontId="40" fillId="28" borderId="25" xfId="2" applyNumberFormat="1" applyFont="1" applyFill="1" applyBorder="1" applyAlignment="1">
      <alignment horizontal="center" vertical="center"/>
    </xf>
    <xf numFmtId="4" fontId="40" fillId="27" borderId="25" xfId="1" applyNumberFormat="1" applyFont="1" applyFill="1" applyBorder="1" applyAlignment="1">
      <alignment horizontal="center" vertical="center"/>
    </xf>
    <xf numFmtId="4" fontId="40" fillId="0" borderId="25" xfId="1" applyNumberFormat="1" applyFont="1" applyBorder="1" applyAlignment="1">
      <alignment horizontal="center" vertical="center"/>
    </xf>
    <xf numFmtId="4" fontId="40" fillId="26" borderId="25" xfId="1" applyNumberFormat="1" applyFont="1" applyFill="1" applyBorder="1" applyAlignment="1">
      <alignment horizontal="center" vertical="center"/>
    </xf>
    <xf numFmtId="4" fontId="39" fillId="27" borderId="25" xfId="1" applyNumberFormat="1" applyFont="1" applyFill="1" applyBorder="1" applyAlignment="1">
      <alignment horizontal="center" vertical="center"/>
    </xf>
    <xf numFmtId="4" fontId="39" fillId="29" borderId="25" xfId="1" applyNumberFormat="1" applyFont="1" applyFill="1" applyBorder="1" applyAlignment="1">
      <alignment horizontal="center" vertical="center"/>
    </xf>
    <xf numFmtId="4" fontId="40" fillId="29" borderId="25" xfId="1" applyNumberFormat="1" applyFont="1" applyFill="1" applyBorder="1" applyAlignment="1">
      <alignment horizontal="center" vertical="center"/>
    </xf>
    <xf numFmtId="4" fontId="40" fillId="2" borderId="5" xfId="2" applyNumberFormat="1" applyFont="1" applyFill="1" applyBorder="1" applyAlignment="1">
      <alignment horizontal="center" vertical="center"/>
    </xf>
    <xf numFmtId="4" fontId="39" fillId="38" borderId="25" xfId="0" applyNumberFormat="1" applyFont="1" applyFill="1" applyBorder="1" applyAlignment="1">
      <alignment horizontal="center" vertical="center" wrapText="1"/>
    </xf>
    <xf numFmtId="4" fontId="40" fillId="0" borderId="25" xfId="2" applyNumberFormat="1" applyFont="1" applyBorder="1" applyAlignment="1">
      <alignment horizontal="center" vertical="center"/>
    </xf>
    <xf numFmtId="4" fontId="40" fillId="39" borderId="25" xfId="2" applyNumberFormat="1" applyFont="1" applyFill="1" applyBorder="1" applyAlignment="1">
      <alignment horizontal="center" vertical="center"/>
    </xf>
    <xf numFmtId="4" fontId="40" fillId="0" borderId="29" xfId="2" applyNumberFormat="1" applyFont="1" applyBorder="1" applyAlignment="1">
      <alignment horizontal="center" vertical="center"/>
    </xf>
    <xf numFmtId="4" fontId="40" fillId="26" borderId="25" xfId="2" applyNumberFormat="1" applyFont="1" applyFill="1" applyBorder="1" applyAlignment="1">
      <alignment horizontal="center" vertical="center"/>
    </xf>
    <xf numFmtId="4" fontId="43" fillId="27" borderId="25" xfId="4" applyNumberFormat="1" applyFont="1" applyFill="1" applyBorder="1" applyAlignment="1">
      <alignment horizontal="center" vertical="center"/>
    </xf>
    <xf numFmtId="4" fontId="39" fillId="42" borderId="24" xfId="45" applyNumberFormat="1" applyFont="1" applyFill="1" applyBorder="1" applyAlignment="1">
      <alignment horizontal="center" vertical="center"/>
    </xf>
    <xf numFmtId="4" fontId="39" fillId="29" borderId="25" xfId="2" applyNumberFormat="1" applyFont="1" applyFill="1" applyBorder="1" applyAlignment="1">
      <alignment horizontal="center" vertical="center"/>
    </xf>
    <xf numFmtId="4" fontId="41" fillId="0" borderId="25" xfId="4" applyNumberFormat="1" applyFont="1" applyFill="1" applyBorder="1" applyAlignment="1">
      <alignment horizontal="center" vertical="center"/>
    </xf>
    <xf numFmtId="4" fontId="40" fillId="29" borderId="25" xfId="2" applyNumberFormat="1" applyFont="1" applyFill="1" applyBorder="1" applyAlignment="1">
      <alignment horizontal="center" vertical="center"/>
    </xf>
    <xf numFmtId="4" fontId="40" fillId="27" borderId="25" xfId="4" applyNumberFormat="1" applyFont="1" applyFill="1" applyBorder="1" applyAlignment="1">
      <alignment horizontal="center" vertical="center"/>
    </xf>
    <xf numFmtId="4" fontId="39" fillId="26" borderId="25" xfId="2" applyNumberFormat="1" applyFont="1" applyFill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1" fontId="46" fillId="0" borderId="0" xfId="1" applyNumberFormat="1" applyFont="1" applyAlignment="1">
      <alignment horizontal="left" vertical="top"/>
    </xf>
    <xf numFmtId="0" fontId="46" fillId="0" borderId="0" xfId="1" applyFont="1" applyAlignment="1"/>
    <xf numFmtId="0" fontId="46" fillId="0" borderId="0" xfId="1" applyFont="1" applyAlignment="1">
      <alignment horizontal="left"/>
    </xf>
    <xf numFmtId="0" fontId="46" fillId="0" borderId="0" xfId="1" applyFont="1" applyFill="1" applyAlignment="1"/>
    <xf numFmtId="4" fontId="39" fillId="0" borderId="24" xfId="1" applyNumberFormat="1" applyFont="1" applyBorder="1" applyAlignment="1">
      <alignment horizontal="center" vertical="center"/>
    </xf>
    <xf numFmtId="4" fontId="39" fillId="40" borderId="33" xfId="0" applyNumberFormat="1" applyFont="1" applyFill="1" applyBorder="1" applyAlignment="1">
      <alignment horizontal="center" vertical="center" wrapText="1"/>
    </xf>
    <xf numFmtId="4" fontId="39" fillId="40" borderId="34" xfId="0" applyNumberFormat="1" applyFont="1" applyFill="1" applyBorder="1" applyAlignment="1">
      <alignment horizontal="center" vertical="center" wrapText="1"/>
    </xf>
    <xf numFmtId="4" fontId="39" fillId="40" borderId="34" xfId="45" applyNumberFormat="1" applyFont="1" applyFill="1" applyBorder="1" applyAlignment="1">
      <alignment horizontal="center" vertical="center"/>
    </xf>
    <xf numFmtId="4" fontId="40" fillId="2" borderId="6" xfId="2" applyNumberFormat="1" applyFont="1" applyFill="1" applyBorder="1" applyAlignment="1">
      <alignment horizontal="center" vertical="center"/>
    </xf>
    <xf numFmtId="4" fontId="40" fillId="2" borderId="7" xfId="2" applyNumberFormat="1" applyFont="1" applyFill="1" applyBorder="1" applyAlignment="1">
      <alignment horizontal="center" vertical="center"/>
    </xf>
    <xf numFmtId="4" fontId="39" fillId="28" borderId="2" xfId="2" applyNumberFormat="1" applyFont="1" applyFill="1" applyBorder="1" applyAlignment="1">
      <alignment horizontal="center" vertical="center"/>
    </xf>
    <xf numFmtId="4" fontId="39" fillId="28" borderId="25" xfId="2" applyNumberFormat="1" applyFont="1" applyFill="1" applyBorder="1" applyAlignment="1">
      <alignment horizontal="center" vertical="center"/>
    </xf>
    <xf numFmtId="4" fontId="39" fillId="2" borderId="7" xfId="2" applyNumberFormat="1" applyFont="1" applyFill="1" applyBorder="1" applyAlignment="1">
      <alignment horizontal="center" vertical="center"/>
    </xf>
    <xf numFmtId="4" fontId="43" fillId="0" borderId="5" xfId="4" applyNumberFormat="1" applyFont="1" applyFill="1" applyBorder="1" applyAlignment="1">
      <alignment horizontal="center" vertical="center"/>
    </xf>
    <xf numFmtId="49" fontId="42" fillId="30" borderId="2" xfId="0" applyNumberFormat="1" applyFont="1" applyFill="1" applyBorder="1" applyAlignment="1">
      <alignment horizontal="left" vertical="center" wrapText="1"/>
    </xf>
    <xf numFmtId="49" fontId="37" fillId="43" borderId="2" xfId="3" applyNumberFormat="1" applyFont="1" applyFill="1" applyBorder="1" applyAlignment="1">
      <alignment horizontal="center" vertical="center"/>
    </xf>
    <xf numFmtId="49" fontId="34" fillId="43" borderId="2" xfId="0" applyNumberFormat="1" applyFont="1" applyFill="1" applyBorder="1" applyAlignment="1">
      <alignment horizontal="left" vertical="center" wrapText="1"/>
    </xf>
    <xf numFmtId="4" fontId="40" fillId="44" borderId="6" xfId="2" applyNumberFormat="1" applyFont="1" applyFill="1" applyBorder="1" applyAlignment="1">
      <alignment horizontal="center" vertical="center"/>
    </xf>
    <xf numFmtId="4" fontId="40" fillId="44" borderId="2" xfId="1" applyNumberFormat="1" applyFont="1" applyFill="1" applyBorder="1" applyAlignment="1">
      <alignment horizontal="center" vertical="center"/>
    </xf>
    <xf numFmtId="4" fontId="40" fillId="44" borderId="25" xfId="1" applyNumberFormat="1" applyFont="1" applyFill="1" applyBorder="1" applyAlignment="1">
      <alignment horizontal="center" vertical="center"/>
    </xf>
    <xf numFmtId="4" fontId="40" fillId="44" borderId="7" xfId="2" applyNumberFormat="1" applyFont="1" applyFill="1" applyBorder="1" applyAlignment="1">
      <alignment horizontal="center" vertical="center"/>
    </xf>
    <xf numFmtId="4" fontId="40" fillId="44" borderId="29" xfId="2" applyNumberFormat="1" applyFont="1" applyFill="1" applyBorder="1" applyAlignment="1">
      <alignment horizontal="center" vertical="center"/>
    </xf>
    <xf numFmtId="4" fontId="40" fillId="44" borderId="2" xfId="2" applyNumberFormat="1" applyFont="1" applyFill="1" applyBorder="1" applyAlignment="1">
      <alignment horizontal="center" vertical="center"/>
    </xf>
    <xf numFmtId="4" fontId="39" fillId="44" borderId="24" xfId="1" applyNumberFormat="1" applyFont="1" applyFill="1" applyBorder="1" applyAlignment="1">
      <alignment horizontal="center" vertical="center"/>
    </xf>
    <xf numFmtId="4" fontId="39" fillId="44" borderId="2" xfId="1" applyNumberFormat="1" applyFont="1" applyFill="1" applyBorder="1" applyAlignment="1">
      <alignment horizontal="center" vertical="center"/>
    </xf>
    <xf numFmtId="4" fontId="39" fillId="44" borderId="25" xfId="1" applyNumberFormat="1" applyFont="1" applyFill="1" applyBorder="1" applyAlignment="1">
      <alignment horizontal="center" vertical="center"/>
    </xf>
    <xf numFmtId="0" fontId="3" fillId="44" borderId="0" xfId="1" applyNumberFormat="1" applyFont="1" applyFill="1"/>
    <xf numFmtId="4" fontId="41" fillId="44" borderId="5" xfId="4" applyNumberFormat="1" applyFont="1" applyFill="1" applyBorder="1" applyAlignment="1">
      <alignment horizontal="center" vertical="center"/>
    </xf>
    <xf numFmtId="4" fontId="41" fillId="44" borderId="2" xfId="4" applyNumberFormat="1" applyFont="1" applyFill="1" applyBorder="1" applyAlignment="1">
      <alignment horizontal="center" vertical="center"/>
    </xf>
    <xf numFmtId="4" fontId="41" fillId="44" borderId="25" xfId="4" applyNumberFormat="1" applyFont="1" applyFill="1" applyBorder="1" applyAlignment="1">
      <alignment horizontal="center" vertical="center"/>
    </xf>
    <xf numFmtId="4" fontId="40" fillId="44" borderId="5" xfId="2" applyNumberFormat="1" applyFont="1" applyFill="1" applyBorder="1" applyAlignment="1">
      <alignment horizontal="center" vertical="center"/>
    </xf>
    <xf numFmtId="4" fontId="40" fillId="44" borderId="25" xfId="2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 wrapText="1"/>
    </xf>
    <xf numFmtId="49" fontId="37" fillId="0" borderId="24" xfId="3" applyNumberFormat="1" applyFont="1" applyFill="1" applyBorder="1" applyAlignment="1">
      <alignment horizontal="center" vertical="center"/>
    </xf>
    <xf numFmtId="49" fontId="37" fillId="30" borderId="24" xfId="3" applyNumberFormat="1" applyFont="1" applyFill="1" applyBorder="1" applyAlignment="1">
      <alignment horizontal="center" vertical="center"/>
    </xf>
    <xf numFmtId="49" fontId="37" fillId="31" borderId="24" xfId="3" applyNumberFormat="1" applyFont="1" applyFill="1" applyBorder="1" applyAlignment="1">
      <alignment horizontal="center" vertical="center"/>
    </xf>
    <xf numFmtId="49" fontId="37" fillId="32" borderId="24" xfId="3" applyNumberFormat="1" applyFont="1" applyFill="1" applyBorder="1" applyAlignment="1">
      <alignment horizontal="center" vertical="center"/>
    </xf>
    <xf numFmtId="49" fontId="37" fillId="33" borderId="24" xfId="3" applyNumberFormat="1" applyFont="1" applyFill="1" applyBorder="1" applyAlignment="1">
      <alignment horizontal="center" vertical="center"/>
    </xf>
    <xf numFmtId="49" fontId="44" fillId="2" borderId="24" xfId="3" applyNumberFormat="1" applyFont="1" applyFill="1" applyBorder="1" applyAlignment="1">
      <alignment horizontal="center" vertical="center"/>
    </xf>
    <xf numFmtId="4" fontId="41" fillId="2" borderId="25" xfId="4" applyNumberFormat="1" applyFont="1" applyFill="1" applyBorder="1" applyAlignment="1">
      <alignment horizontal="center" vertical="center"/>
    </xf>
    <xf numFmtId="49" fontId="37" fillId="43" borderId="24" xfId="3" applyNumberFormat="1" applyFont="1" applyFill="1" applyBorder="1" applyAlignment="1">
      <alignment horizontal="center" vertical="center"/>
    </xf>
    <xf numFmtId="0" fontId="40" fillId="0" borderId="24" xfId="1" applyFont="1" applyFill="1" applyBorder="1" applyAlignment="1">
      <alignment horizontal="center" textRotation="90" wrapText="1"/>
    </xf>
    <xf numFmtId="0" fontId="40" fillId="0" borderId="2" xfId="1" applyFont="1" applyFill="1" applyBorder="1" applyAlignment="1">
      <alignment horizontal="center" textRotation="90" wrapText="1"/>
    </xf>
    <xf numFmtId="0" fontId="40" fillId="0" borderId="25" xfId="1" applyFont="1" applyFill="1" applyBorder="1" applyAlignment="1">
      <alignment horizontal="center" textRotation="90" wrapText="1"/>
    </xf>
    <xf numFmtId="0" fontId="40" fillId="0" borderId="7" xfId="1" applyFont="1" applyFill="1" applyBorder="1" applyAlignment="1">
      <alignment horizontal="center" textRotation="90" wrapText="1"/>
    </xf>
    <xf numFmtId="0" fontId="40" fillId="0" borderId="5" xfId="1" applyFont="1" applyFill="1" applyBorder="1" applyAlignment="1">
      <alignment horizontal="center" textRotation="90" wrapText="1"/>
    </xf>
    <xf numFmtId="0" fontId="40" fillId="0" borderId="0" xfId="1" applyFont="1"/>
    <xf numFmtId="167" fontId="34" fillId="40" borderId="34" xfId="0" applyNumberFormat="1" applyFont="1" applyFill="1" applyBorder="1" applyAlignment="1">
      <alignment horizontal="center" vertical="center" wrapText="1"/>
    </xf>
    <xf numFmtId="166" fontId="41" fillId="0" borderId="2" xfId="4" applyNumberFormat="1" applyFont="1" applyFill="1" applyBorder="1" applyAlignment="1">
      <alignment horizontal="center" vertical="center"/>
    </xf>
    <xf numFmtId="166" fontId="40" fillId="0" borderId="5" xfId="2" applyNumberFormat="1" applyFont="1" applyBorder="1" applyAlignment="1">
      <alignment horizontal="center" vertical="center"/>
    </xf>
    <xf numFmtId="166" fontId="39" fillId="38" borderId="2" xfId="0" applyNumberFormat="1" applyFont="1" applyFill="1" applyBorder="1" applyAlignment="1">
      <alignment horizontal="center" vertical="center" wrapText="1"/>
    </xf>
    <xf numFmtId="166" fontId="39" fillId="38" borderId="25" xfId="0" applyNumberFormat="1" applyFont="1" applyFill="1" applyBorder="1" applyAlignment="1">
      <alignment horizontal="center" vertical="center" wrapText="1"/>
    </xf>
    <xf numFmtId="166" fontId="39" fillId="38" borderId="5" xfId="0" applyNumberFormat="1" applyFont="1" applyFill="1" applyBorder="1" applyAlignment="1">
      <alignment horizontal="center" vertical="center" wrapText="1"/>
    </xf>
    <xf numFmtId="167" fontId="39" fillId="38" borderId="2" xfId="0" applyNumberFormat="1" applyFont="1" applyFill="1" applyBorder="1" applyAlignment="1">
      <alignment horizontal="center" vertical="center" wrapText="1"/>
    </xf>
    <xf numFmtId="167" fontId="39" fillId="0" borderId="2" xfId="1" applyNumberFormat="1" applyFont="1" applyBorder="1" applyAlignment="1">
      <alignment horizontal="center" vertical="center"/>
    </xf>
    <xf numFmtId="4" fontId="39" fillId="2" borderId="7" xfId="0" applyNumberFormat="1" applyFont="1" applyFill="1" applyBorder="1" applyAlignment="1">
      <alignment horizontal="center" vertical="center" wrapText="1"/>
    </xf>
    <xf numFmtId="166" fontId="40" fillId="42" borderId="24" xfId="1" applyNumberFormat="1" applyFont="1" applyFill="1" applyBorder="1" applyAlignment="1">
      <alignment horizontal="center" vertical="center"/>
    </xf>
    <xf numFmtId="4" fontId="39" fillId="2" borderId="29" xfId="0" applyNumberFormat="1" applyFont="1" applyFill="1" applyBorder="1" applyAlignment="1">
      <alignment horizontal="center" vertical="center" wrapText="1"/>
    </xf>
    <xf numFmtId="4" fontId="40" fillId="2" borderId="25" xfId="2" applyNumberFormat="1" applyFont="1" applyFill="1" applyBorder="1" applyAlignment="1">
      <alignment horizontal="center" vertical="center"/>
    </xf>
    <xf numFmtId="4" fontId="39" fillId="2" borderId="6" xfId="0" applyNumberFormat="1" applyFont="1" applyFill="1" applyBorder="1" applyAlignment="1">
      <alignment horizontal="center" vertical="center" wrapText="1"/>
    </xf>
    <xf numFmtId="4" fontId="40" fillId="42" borderId="7" xfId="2" applyNumberFormat="1" applyFont="1" applyFill="1" applyBorder="1" applyAlignment="1">
      <alignment horizontal="center" vertical="center"/>
    </xf>
    <xf numFmtId="4" fontId="43" fillId="42" borderId="7" xfId="4" applyNumberFormat="1" applyFont="1" applyFill="1" applyBorder="1" applyAlignment="1">
      <alignment horizontal="center" vertical="center"/>
    </xf>
    <xf numFmtId="4" fontId="39" fillId="42" borderId="7" xfId="2" applyNumberFormat="1" applyFont="1" applyFill="1" applyBorder="1" applyAlignment="1">
      <alignment horizontal="center" vertical="center"/>
    </xf>
    <xf numFmtId="4" fontId="40" fillId="42" borderId="7" xfId="4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left" vertical="center" wrapText="1"/>
    </xf>
    <xf numFmtId="49" fontId="42" fillId="30" borderId="7" xfId="0" applyNumberFormat="1" applyFont="1" applyFill="1" applyBorder="1" applyAlignment="1">
      <alignment horizontal="left" vertical="center" wrapText="1"/>
    </xf>
    <xf numFmtId="49" fontId="34" fillId="31" borderId="7" xfId="0" applyNumberFormat="1" applyFont="1" applyFill="1" applyBorder="1" applyAlignment="1">
      <alignment horizontal="left" vertical="center" wrapText="1"/>
    </xf>
    <xf numFmtId="49" fontId="34" fillId="32" borderId="7" xfId="0" applyNumberFormat="1" applyFont="1" applyFill="1" applyBorder="1" applyAlignment="1">
      <alignment horizontal="left" vertical="center" wrapText="1"/>
    </xf>
    <xf numFmtId="49" fontId="34" fillId="33" borderId="7" xfId="0" applyNumberFormat="1" applyFont="1" applyFill="1" applyBorder="1" applyAlignment="1">
      <alignment horizontal="left" vertical="center" wrapText="1"/>
    </xf>
    <xf numFmtId="49" fontId="36" fillId="0" borderId="7" xfId="0" applyNumberFormat="1" applyFont="1" applyBorder="1" applyAlignment="1">
      <alignment horizontal="center" wrapText="1"/>
    </xf>
    <xf numFmtId="49" fontId="34" fillId="43" borderId="7" xfId="0" applyNumberFormat="1" applyFont="1" applyFill="1" applyBorder="1" applyAlignment="1">
      <alignment horizontal="left" vertical="center" wrapText="1"/>
    </xf>
    <xf numFmtId="49" fontId="36" fillId="34" borderId="7" xfId="0" applyNumberFormat="1" applyFont="1" applyFill="1" applyBorder="1" applyAlignment="1">
      <alignment horizontal="left" vertical="center" wrapText="1"/>
    </xf>
    <xf numFmtId="0" fontId="34" fillId="35" borderId="7" xfId="0" applyNumberFormat="1" applyFont="1" applyFill="1" applyBorder="1" applyAlignment="1">
      <alignment horizontal="left" vertical="center" wrapText="1"/>
    </xf>
    <xf numFmtId="0" fontId="36" fillId="0" borderId="7" xfId="581" applyFont="1" applyFill="1" applyBorder="1" applyAlignment="1">
      <alignment horizontal="left" vertical="center" wrapText="1"/>
    </xf>
    <xf numFmtId="49" fontId="34" fillId="35" borderId="7" xfId="0" applyNumberFormat="1" applyFont="1" applyFill="1" applyBorder="1" applyAlignment="1">
      <alignment horizontal="left" vertical="center" wrapText="1"/>
    </xf>
    <xf numFmtId="0" fontId="34" fillId="0" borderId="7" xfId="0" applyNumberFormat="1" applyFont="1" applyFill="1" applyBorder="1" applyAlignment="1">
      <alignment horizontal="left" vertical="center" wrapText="1"/>
    </xf>
    <xf numFmtId="49" fontId="34" fillId="37" borderId="7" xfId="0" applyNumberFormat="1" applyFont="1" applyFill="1" applyBorder="1" applyAlignment="1">
      <alignment horizontal="left" vertical="center" wrapText="1"/>
    </xf>
    <xf numFmtId="49" fontId="36" fillId="36" borderId="7" xfId="0" applyNumberFormat="1" applyFont="1" applyFill="1" applyBorder="1" applyAlignment="1">
      <alignment horizontal="left" vertical="center" wrapText="1"/>
    </xf>
    <xf numFmtId="166" fontId="39" fillId="40" borderId="24" xfId="0" applyNumberFormat="1" applyFont="1" applyFill="1" applyBorder="1" applyAlignment="1">
      <alignment horizontal="center" vertical="center" wrapText="1"/>
    </xf>
    <xf numFmtId="49" fontId="37" fillId="0" borderId="39" xfId="3" applyNumberFormat="1" applyFont="1" applyFill="1" applyBorder="1" applyAlignment="1">
      <alignment horizontal="center" vertical="center"/>
    </xf>
    <xf numFmtId="49" fontId="37" fillId="30" borderId="39" xfId="3" applyNumberFormat="1" applyFont="1" applyFill="1" applyBorder="1" applyAlignment="1">
      <alignment horizontal="center" vertical="center"/>
    </xf>
    <xf numFmtId="49" fontId="37" fillId="31" borderId="39" xfId="3" applyNumberFormat="1" applyFont="1" applyFill="1" applyBorder="1" applyAlignment="1">
      <alignment horizontal="center" vertical="center"/>
    </xf>
    <xf numFmtId="49" fontId="37" fillId="32" borderId="39" xfId="3" applyNumberFormat="1" applyFont="1" applyFill="1" applyBorder="1" applyAlignment="1">
      <alignment horizontal="center" vertical="center"/>
    </xf>
    <xf numFmtId="49" fontId="37" fillId="33" borderId="39" xfId="3" applyNumberFormat="1" applyFont="1" applyFill="1" applyBorder="1" applyAlignment="1">
      <alignment horizontal="center" vertical="center"/>
    </xf>
    <xf numFmtId="49" fontId="44" fillId="2" borderId="39" xfId="3" applyNumberFormat="1" applyFont="1" applyFill="1" applyBorder="1" applyAlignment="1">
      <alignment horizontal="center" vertical="center"/>
    </xf>
    <xf numFmtId="49" fontId="37" fillId="43" borderId="39" xfId="3" applyNumberFormat="1" applyFont="1" applyFill="1" applyBorder="1" applyAlignment="1">
      <alignment horizontal="center" vertical="center"/>
    </xf>
    <xf numFmtId="166" fontId="39" fillId="40" borderId="24" xfId="2" applyNumberFormat="1" applyFont="1" applyFill="1" applyBorder="1" applyAlignment="1">
      <alignment horizontal="center" vertical="center"/>
    </xf>
    <xf numFmtId="49" fontId="38" fillId="34" borderId="39" xfId="3" applyNumberFormat="1" applyFont="1" applyFill="1" applyBorder="1" applyAlignment="1">
      <alignment horizontal="center" vertical="center"/>
    </xf>
    <xf numFmtId="49" fontId="37" fillId="35" borderId="39" xfId="3" applyNumberFormat="1" applyFont="1" applyFill="1" applyBorder="1" applyAlignment="1">
      <alignment horizontal="center" vertical="center"/>
    </xf>
    <xf numFmtId="49" fontId="38" fillId="36" borderId="39" xfId="3" applyNumberFormat="1" applyFont="1" applyFill="1" applyBorder="1" applyAlignment="1">
      <alignment horizontal="center" vertical="center"/>
    </xf>
    <xf numFmtId="49" fontId="38" fillId="0" borderId="39" xfId="3" applyNumberFormat="1" applyFont="1" applyFill="1" applyBorder="1" applyAlignment="1">
      <alignment horizontal="center" vertical="center"/>
    </xf>
    <xf numFmtId="49" fontId="37" fillId="37" borderId="39" xfId="3" applyNumberFormat="1" applyFont="1" applyFill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/>
    </xf>
    <xf numFmtId="0" fontId="3" fillId="0" borderId="40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0" borderId="41" xfId="1" applyNumberFormat="1" applyFont="1" applyBorder="1" applyAlignment="1">
      <alignment horizontal="center" vertical="center"/>
    </xf>
    <xf numFmtId="0" fontId="3" fillId="0" borderId="42" xfId="1" applyNumberFormat="1" applyFont="1" applyBorder="1" applyAlignment="1">
      <alignment horizontal="center" vertical="center"/>
    </xf>
    <xf numFmtId="0" fontId="3" fillId="0" borderId="19" xfId="1" applyNumberFormat="1" applyFont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 wrapText="1"/>
    </xf>
    <xf numFmtId="49" fontId="45" fillId="2" borderId="2" xfId="3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49" fontId="44" fillId="28" borderId="2" xfId="3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44" fillId="29" borderId="2" xfId="3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44" fillId="29" borderId="2" xfId="3" applyNumberFormat="1" applyFont="1" applyFill="1" applyBorder="1" applyAlignment="1">
      <alignment horizontal="center" vertical="center"/>
    </xf>
    <xf numFmtId="0" fontId="36" fillId="2" borderId="2" xfId="581" applyFont="1" applyFill="1" applyBorder="1" applyAlignment="1">
      <alignment horizontal="left" vertical="center" wrapText="1"/>
    </xf>
    <xf numFmtId="49" fontId="44" fillId="27" borderId="2" xfId="3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0" fontId="36" fillId="0" borderId="2" xfId="581" applyFont="1" applyFill="1" applyBorder="1" applyAlignment="1">
      <alignment horizontal="left" vertical="center" wrapText="1" indent="1"/>
    </xf>
    <xf numFmtId="49" fontId="44" fillId="0" borderId="2" xfId="3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44" fillId="2" borderId="2" xfId="3" applyNumberFormat="1" applyFont="1" applyFill="1" applyBorder="1" applyAlignment="1">
      <alignment horizontal="center" vertical="center"/>
    </xf>
    <xf numFmtId="0" fontId="34" fillId="2" borderId="2" xfId="0" applyNumberFormat="1" applyFont="1" applyFill="1" applyBorder="1" applyAlignment="1">
      <alignment horizontal="left" vertical="center" wrapText="1"/>
    </xf>
    <xf numFmtId="0" fontId="44" fillId="2" borderId="2" xfId="3" applyNumberFormat="1" applyFont="1" applyFill="1" applyBorder="1" applyAlignment="1">
      <alignment horizontal="center" vertical="center"/>
    </xf>
    <xf numFmtId="49" fontId="44" fillId="41" borderId="2" xfId="3" applyNumberFormat="1" applyFont="1" applyFill="1" applyBorder="1" applyAlignment="1">
      <alignment horizontal="center" vertical="center"/>
    </xf>
    <xf numFmtId="49" fontId="34" fillId="41" borderId="2" xfId="0" applyNumberFormat="1" applyFont="1" applyFill="1" applyBorder="1" applyAlignment="1">
      <alignment horizontal="left" vertical="center" wrapText="1"/>
    </xf>
    <xf numFmtId="49" fontId="44" fillId="26" borderId="2" xfId="3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49" fontId="34" fillId="26" borderId="2" xfId="0" applyNumberFormat="1" applyFont="1" applyFill="1" applyBorder="1" applyAlignment="1">
      <alignment horizontal="center" vertical="center" wrapText="1"/>
    </xf>
    <xf numFmtId="0" fontId="44" fillId="26" borderId="2" xfId="3" applyNumberFormat="1" applyFont="1" applyFill="1" applyBorder="1" applyAlignment="1">
      <alignment horizontal="center" vertical="center"/>
    </xf>
    <xf numFmtId="166" fontId="39" fillId="40" borderId="2" xfId="0" applyNumberFormat="1" applyFont="1" applyFill="1" applyBorder="1" applyAlignment="1">
      <alignment horizontal="center" vertical="center" wrapText="1"/>
    </xf>
    <xf numFmtId="166" fontId="40" fillId="2" borderId="2" xfId="2" applyNumberFormat="1" applyFont="1" applyFill="1" applyBorder="1" applyAlignment="1">
      <alignment horizontal="center" vertical="center"/>
    </xf>
    <xf numFmtId="166" fontId="40" fillId="2" borderId="5" xfId="2" applyNumberFormat="1" applyFont="1" applyFill="1" applyBorder="1" applyAlignment="1">
      <alignment horizontal="center" vertical="center"/>
    </xf>
    <xf numFmtId="4" fontId="39" fillId="2" borderId="24" xfId="2" applyNumberFormat="1" applyFont="1" applyFill="1" applyBorder="1" applyAlignment="1">
      <alignment horizontal="center" vertical="center"/>
    </xf>
    <xf numFmtId="4" fontId="39" fillId="2" borderId="2" xfId="2" applyNumberFormat="1" applyFont="1" applyFill="1" applyBorder="1" applyAlignment="1">
      <alignment horizontal="center" vertical="center"/>
    </xf>
    <xf numFmtId="4" fontId="39" fillId="2" borderId="24" xfId="1" applyNumberFormat="1" applyFont="1" applyFill="1" applyBorder="1" applyAlignment="1">
      <alignment horizontal="center" vertical="center"/>
    </xf>
    <xf numFmtId="4" fontId="39" fillId="2" borderId="2" xfId="1" applyNumberFormat="1" applyFont="1" applyFill="1" applyBorder="1" applyAlignment="1">
      <alignment horizontal="center" vertical="center"/>
    </xf>
    <xf numFmtId="166" fontId="39" fillId="44" borderId="24" xfId="1" applyNumberFormat="1" applyFont="1" applyFill="1" applyBorder="1" applyAlignment="1">
      <alignment horizontal="center" vertical="center"/>
    </xf>
    <xf numFmtId="166" fontId="39" fillId="0" borderId="24" xfId="1" applyNumberFormat="1" applyFont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/>
    </xf>
    <xf numFmtId="0" fontId="35" fillId="0" borderId="0" xfId="2" applyFont="1" applyFill="1" applyAlignment="1">
      <alignment horizontal="center"/>
    </xf>
    <xf numFmtId="0" fontId="35" fillId="0" borderId="0" xfId="1" applyFont="1" applyFill="1" applyAlignment="1">
      <alignment horizontal="center" wrapText="1"/>
    </xf>
    <xf numFmtId="0" fontId="6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1" applyFont="1" applyAlignment="1">
      <alignment horizont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9" fillId="0" borderId="31" xfId="4" applyFont="1" applyFill="1" applyBorder="1" applyAlignment="1">
      <alignment horizontal="center" vertical="center" wrapText="1"/>
    </xf>
    <xf numFmtId="0" fontId="9" fillId="0" borderId="27" xfId="4" applyFont="1" applyFill="1" applyBorder="1" applyAlignment="1">
      <alignment horizontal="center" vertical="center" wrapText="1"/>
    </xf>
    <xf numFmtId="0" fontId="9" fillId="0" borderId="32" xfId="4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/>
    </xf>
    <xf numFmtId="0" fontId="9" fillId="0" borderId="27" xfId="4" applyFont="1" applyFill="1" applyBorder="1" applyAlignment="1">
      <alignment horizontal="center" vertical="center"/>
    </xf>
    <xf numFmtId="0" fontId="9" fillId="0" borderId="28" xfId="4" applyFont="1" applyFill="1" applyBorder="1" applyAlignment="1">
      <alignment horizontal="center" vertical="center"/>
    </xf>
    <xf numFmtId="0" fontId="9" fillId="0" borderId="31" xfId="4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 wrapText="1"/>
    </xf>
    <xf numFmtId="0" fontId="9" fillId="0" borderId="28" xfId="4" applyFont="1" applyFill="1" applyBorder="1" applyAlignment="1">
      <alignment horizontal="center" vertical="center" wrapText="1"/>
    </xf>
    <xf numFmtId="4" fontId="39" fillId="42" borderId="34" xfId="45" applyNumberFormat="1" applyFont="1" applyFill="1" applyBorder="1" applyAlignment="1">
      <alignment horizontal="center" vertical="center"/>
    </xf>
    <xf numFmtId="166" fontId="39" fillId="42" borderId="24" xfId="2" applyNumberFormat="1" applyFont="1" applyFill="1" applyBorder="1" applyAlignment="1">
      <alignment horizontal="center" vertical="center"/>
    </xf>
    <xf numFmtId="166" fontId="39" fillId="42" borderId="24" xfId="0" applyNumberFormat="1" applyFont="1" applyFill="1" applyBorder="1" applyAlignment="1">
      <alignment horizontal="center" vertical="center" wrapText="1"/>
    </xf>
    <xf numFmtId="166" fontId="40" fillId="42" borderId="24" xfId="2" applyNumberFormat="1" applyFont="1" applyFill="1" applyBorder="1" applyAlignment="1">
      <alignment horizontal="center" vertical="center"/>
    </xf>
    <xf numFmtId="4" fontId="39" fillId="42" borderId="34" xfId="0" applyNumberFormat="1" applyFont="1" applyFill="1" applyBorder="1" applyAlignment="1">
      <alignment horizontal="center" vertical="center" wrapText="1"/>
    </xf>
    <xf numFmtId="166" fontId="39" fillId="42" borderId="34" xfId="45" applyNumberFormat="1" applyFont="1" applyFill="1" applyBorder="1" applyAlignment="1">
      <alignment horizontal="center" vertical="center"/>
    </xf>
    <xf numFmtId="166" fontId="39" fillId="42" borderId="2" xfId="0" applyNumberFormat="1" applyFont="1" applyFill="1" applyBorder="1" applyAlignment="1">
      <alignment horizontal="center" vertical="center" wrapText="1"/>
    </xf>
    <xf numFmtId="167" fontId="39" fillId="42" borderId="34" xfId="0" applyNumberFormat="1" applyFont="1" applyFill="1" applyBorder="1" applyAlignment="1">
      <alignment horizontal="center" vertical="center" wrapText="1"/>
    </xf>
    <xf numFmtId="167" fontId="34" fillId="42" borderId="34" xfId="0" applyNumberFormat="1" applyFont="1" applyFill="1" applyBorder="1" applyAlignment="1">
      <alignment horizontal="center" vertical="center" wrapText="1"/>
    </xf>
    <xf numFmtId="166" fontId="39" fillId="42" borderId="34" xfId="0" applyNumberFormat="1" applyFont="1" applyFill="1" applyBorder="1" applyAlignment="1">
      <alignment horizontal="center" vertical="center" wrapText="1"/>
    </xf>
    <xf numFmtId="4" fontId="41" fillId="42" borderId="7" xfId="4" applyNumberFormat="1" applyFont="1" applyFill="1" applyBorder="1" applyAlignment="1">
      <alignment horizontal="center" vertical="center"/>
    </xf>
    <xf numFmtId="166" fontId="39" fillId="42" borderId="39" xfId="0" applyNumberFormat="1" applyFont="1" applyFill="1" applyBorder="1" applyAlignment="1">
      <alignment horizontal="center" vertical="center" wrapText="1"/>
    </xf>
    <xf numFmtId="4" fontId="39" fillId="42" borderId="39" xfId="0" applyNumberFormat="1" applyFont="1" applyFill="1" applyBorder="1" applyAlignment="1">
      <alignment horizontal="center" vertical="center" wrapText="1"/>
    </xf>
    <xf numFmtId="4" fontId="40" fillId="42" borderId="39" xfId="2" applyNumberFormat="1" applyFont="1" applyFill="1" applyBorder="1" applyAlignment="1">
      <alignment horizontal="center" vertical="center"/>
    </xf>
    <xf numFmtId="4" fontId="41" fillId="42" borderId="39" xfId="4" applyNumberFormat="1" applyFont="1" applyFill="1" applyBorder="1" applyAlignment="1">
      <alignment horizontal="center" vertical="center"/>
    </xf>
    <xf numFmtId="166" fontId="40" fillId="42" borderId="39" xfId="2" applyNumberFormat="1" applyFont="1" applyFill="1" applyBorder="1" applyAlignment="1">
      <alignment horizontal="center" vertical="center"/>
    </xf>
    <xf numFmtId="166" fontId="43" fillId="42" borderId="39" xfId="4" applyNumberFormat="1" applyFont="1" applyFill="1" applyBorder="1" applyAlignment="1">
      <alignment horizontal="center" vertical="center"/>
    </xf>
    <xf numFmtId="166" fontId="39" fillId="42" borderId="39" xfId="45" applyNumberFormat="1" applyFont="1" applyFill="1" applyBorder="1" applyAlignment="1">
      <alignment horizontal="center" vertical="center"/>
    </xf>
    <xf numFmtId="166" fontId="39" fillId="42" borderId="39" xfId="2" applyNumberFormat="1" applyFont="1" applyFill="1" applyBorder="1" applyAlignment="1">
      <alignment horizontal="center" vertical="center"/>
    </xf>
    <xf numFmtId="166" fontId="41" fillId="42" borderId="39" xfId="4" applyNumberFormat="1" applyFont="1" applyFill="1" applyBorder="1" applyAlignment="1">
      <alignment horizontal="center" vertical="center"/>
    </xf>
    <xf numFmtId="166" fontId="40" fillId="42" borderId="39" xfId="4" applyNumberFormat="1" applyFont="1" applyFill="1" applyBorder="1" applyAlignment="1">
      <alignment horizontal="center" vertical="center"/>
    </xf>
    <xf numFmtId="4" fontId="39" fillId="38" borderId="24" xfId="1" applyNumberFormat="1" applyFont="1" applyFill="1" applyBorder="1" applyAlignment="1">
      <alignment horizontal="center" vertical="center"/>
    </xf>
    <xf numFmtId="166" fontId="39" fillId="38" borderId="2" xfId="1" applyNumberFormat="1" applyFont="1" applyFill="1" applyBorder="1" applyAlignment="1">
      <alignment horizontal="center" vertical="center"/>
    </xf>
    <xf numFmtId="167" fontId="39" fillId="38" borderId="2" xfId="1" applyNumberFormat="1" applyFont="1" applyFill="1" applyBorder="1" applyAlignment="1">
      <alignment horizontal="center" vertical="center"/>
    </xf>
    <xf numFmtId="166" fontId="39" fillId="38" borderId="25" xfId="1" applyNumberFormat="1" applyFont="1" applyFill="1" applyBorder="1" applyAlignment="1">
      <alignment horizontal="center" vertical="center"/>
    </xf>
    <xf numFmtId="4" fontId="39" fillId="38" borderId="2" xfId="1" applyNumberFormat="1" applyFont="1" applyFill="1" applyBorder="1" applyAlignment="1">
      <alignment horizontal="center" vertical="center"/>
    </xf>
    <xf numFmtId="4" fontId="39" fillId="38" borderId="25" xfId="1" applyNumberFormat="1" applyFont="1" applyFill="1" applyBorder="1" applyAlignment="1">
      <alignment horizontal="center" vertical="center"/>
    </xf>
    <xf numFmtId="4" fontId="39" fillId="25" borderId="24" xfId="1" applyNumberFormat="1" applyFont="1" applyFill="1" applyBorder="1" applyAlignment="1">
      <alignment horizontal="center" vertical="center"/>
    </xf>
    <xf numFmtId="4" fontId="39" fillId="25" borderId="2" xfId="1" applyNumberFormat="1" applyFont="1" applyFill="1" applyBorder="1" applyAlignment="1">
      <alignment horizontal="center" vertical="center"/>
    </xf>
    <xf numFmtId="167" fontId="39" fillId="25" borderId="2" xfId="1" applyNumberFormat="1" applyFont="1" applyFill="1" applyBorder="1" applyAlignment="1">
      <alignment horizontal="center" vertical="center"/>
    </xf>
    <xf numFmtId="4" fontId="39" fillId="25" borderId="25" xfId="1" applyNumberFormat="1" applyFont="1" applyFill="1" applyBorder="1" applyAlignment="1">
      <alignment horizontal="center" vertical="center"/>
    </xf>
    <xf numFmtId="4" fontId="39" fillId="26" borderId="24" xfId="1" applyNumberFormat="1" applyFont="1" applyFill="1" applyBorder="1" applyAlignment="1">
      <alignment horizontal="center" vertical="center"/>
    </xf>
    <xf numFmtId="4" fontId="39" fillId="26" borderId="2" xfId="1" applyNumberFormat="1" applyFont="1" applyFill="1" applyBorder="1" applyAlignment="1">
      <alignment horizontal="center" vertical="center"/>
    </xf>
    <xf numFmtId="167" fontId="39" fillId="26" borderId="2" xfId="1" applyNumberFormat="1" applyFont="1" applyFill="1" applyBorder="1" applyAlignment="1">
      <alignment horizontal="center" vertical="center"/>
    </xf>
    <xf numFmtId="4" fontId="39" fillId="26" borderId="25" xfId="1" applyNumberFormat="1" applyFont="1" applyFill="1" applyBorder="1" applyAlignment="1">
      <alignment horizontal="center" vertical="center"/>
    </xf>
    <xf numFmtId="4" fontId="39" fillId="27" borderId="24" xfId="1" applyNumberFormat="1" applyFont="1" applyFill="1" applyBorder="1" applyAlignment="1">
      <alignment horizontal="center" vertical="center"/>
    </xf>
    <xf numFmtId="167" fontId="39" fillId="27" borderId="2" xfId="1" applyNumberFormat="1" applyFont="1" applyFill="1" applyBorder="1" applyAlignment="1">
      <alignment horizontal="center" vertical="center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2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6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104"/>
  <sheetViews>
    <sheetView tabSelected="1" view="pageBreakPreview" topLeftCell="M30" zoomScale="75" zoomScaleNormal="70" zoomScaleSheetLayoutView="75" workbookViewId="0">
      <selection activeCell="AE29" sqref="AE29:AI29"/>
    </sheetView>
  </sheetViews>
  <sheetFormatPr defaultRowHeight="15.75" outlineLevelRow="1" outlineLevelCol="1" x14ac:dyDescent="0.25"/>
  <cols>
    <col min="1" max="1" width="10.85546875" style="1" customWidth="1"/>
    <col min="2" max="2" width="37.85546875" style="1" customWidth="1"/>
    <col min="3" max="3" width="14.28515625" style="1" customWidth="1"/>
    <col min="4" max="4" width="11.85546875" style="1" customWidth="1" outlineLevel="1"/>
    <col min="5" max="9" width="10" style="2" customWidth="1"/>
    <col min="10" max="17" width="10" style="2" customWidth="1" outlineLevel="1"/>
    <col min="18" max="18" width="12.85546875" style="2" customWidth="1" outlineLevel="1"/>
    <col min="19" max="21" width="10" style="2" customWidth="1" outlineLevel="1"/>
    <col min="22" max="22" width="11.5703125" style="2" customWidth="1" outlineLevel="1"/>
    <col min="23" max="24" width="10" style="2" customWidth="1" outlineLevel="1"/>
    <col min="25" max="26" width="10" style="1" customWidth="1"/>
    <col min="27" max="27" width="11.7109375" style="1" customWidth="1"/>
    <col min="28" max="29" width="10" style="1" customWidth="1"/>
    <col min="30" max="30" width="11.28515625" style="1" customWidth="1"/>
    <col min="31" max="33" width="10.140625" style="1" customWidth="1"/>
    <col min="34" max="34" width="9.42578125" style="1" customWidth="1"/>
    <col min="35" max="35" width="8.28515625" style="1" customWidth="1"/>
    <col min="36" max="41" width="10.140625" style="1" customWidth="1" outlineLevel="1"/>
    <col min="42" max="42" width="8.28515625" style="1" customWidth="1" outlineLevel="1"/>
    <col min="43" max="43" width="10.140625" style="1" customWidth="1" outlineLevel="1"/>
    <col min="44" max="44" width="8.5703125" style="1" customWidth="1" outlineLevel="1"/>
    <col min="45" max="45" width="8.42578125" style="1" customWidth="1" outlineLevel="1"/>
    <col min="46" max="46" width="10.140625" style="1" customWidth="1" outlineLevel="1"/>
    <col min="47" max="47" width="9.42578125" style="1" customWidth="1" outlineLevel="1"/>
    <col min="48" max="49" width="10.140625" style="1" customWidth="1" outlineLevel="1"/>
    <col min="50" max="50" width="8.85546875" style="1" customWidth="1" outlineLevel="1"/>
    <col min="51" max="51" width="10.140625" style="1" customWidth="1"/>
    <col min="52" max="52" width="8.42578125" style="1" customWidth="1"/>
    <col min="53" max="54" width="10.140625" style="1" customWidth="1"/>
    <col min="55" max="55" width="9.42578125" style="1" customWidth="1"/>
    <col min="56" max="56" width="13.7109375" style="1" hidden="1" customWidth="1" outlineLevel="1"/>
    <col min="57" max="57" width="46.85546875" style="1" hidden="1" customWidth="1" outlineLevel="1"/>
    <col min="58" max="58" width="13" style="1" hidden="1" customWidth="1" outlineLevel="1"/>
    <col min="59" max="59" width="9.140625" style="1" collapsed="1"/>
    <col min="60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3" t="s">
        <v>0</v>
      </c>
    </row>
    <row r="2" spans="1:102" ht="18.75" x14ac:dyDescent="0.3">
      <c r="BC2" s="4" t="s">
        <v>1</v>
      </c>
    </row>
    <row r="3" spans="1:102" ht="18.75" x14ac:dyDescent="0.3">
      <c r="BC3" s="4" t="s">
        <v>2</v>
      </c>
    </row>
    <row r="4" spans="1:102" s="61" customFormat="1" ht="18.75" x14ac:dyDescent="0.3">
      <c r="A4" s="266" t="s">
        <v>3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6"/>
      <c r="BA4" s="266"/>
      <c r="BB4" s="266"/>
      <c r="BC4" s="266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9"/>
      <c r="BS4" s="59"/>
      <c r="BT4" s="59"/>
      <c r="BU4" s="59"/>
      <c r="BV4" s="59"/>
      <c r="BW4" s="59"/>
      <c r="BX4" s="59"/>
      <c r="BY4" s="59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</row>
    <row r="5" spans="1:102" s="63" customFormat="1" ht="18.75" customHeight="1" x14ac:dyDescent="0.3">
      <c r="A5" s="267" t="s">
        <v>224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67"/>
      <c r="AQ5" s="267"/>
      <c r="AR5" s="267"/>
      <c r="AS5" s="267"/>
      <c r="AT5" s="267"/>
      <c r="AU5" s="267"/>
      <c r="AV5" s="267"/>
      <c r="AW5" s="267"/>
      <c r="AX5" s="267"/>
      <c r="AY5" s="267"/>
      <c r="AZ5" s="267"/>
      <c r="BA5" s="267"/>
      <c r="BB5" s="267"/>
      <c r="BC5" s="267"/>
      <c r="BD5" s="62"/>
      <c r="BE5" s="62"/>
      <c r="BF5" s="62"/>
      <c r="BG5" s="62"/>
      <c r="BH5" s="62"/>
    </row>
    <row r="6" spans="1:102" s="9" customFormat="1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.75" x14ac:dyDescent="0.25">
      <c r="A7" s="268" t="s">
        <v>4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  <c r="AT7" s="268"/>
      <c r="AU7" s="268"/>
      <c r="AV7" s="268"/>
      <c r="AW7" s="268"/>
      <c r="AX7" s="268"/>
      <c r="AY7" s="268"/>
      <c r="AZ7" s="268"/>
      <c r="BA7" s="268"/>
      <c r="BB7" s="268"/>
      <c r="BC7" s="268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 x14ac:dyDescent="0.25">
      <c r="A8" s="269" t="s">
        <v>5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269"/>
      <c r="AF8" s="269"/>
      <c r="AG8" s="269"/>
      <c r="AH8" s="269"/>
      <c r="AI8" s="269"/>
      <c r="AJ8" s="269"/>
      <c r="AK8" s="269"/>
      <c r="AL8" s="269"/>
      <c r="AM8" s="269"/>
      <c r="AN8" s="269"/>
      <c r="AO8" s="269"/>
      <c r="AP8" s="269"/>
      <c r="AQ8" s="269"/>
      <c r="AR8" s="269"/>
      <c r="AS8" s="269"/>
      <c r="AT8" s="269"/>
      <c r="AU8" s="269"/>
      <c r="AV8" s="269"/>
      <c r="AW8" s="269"/>
      <c r="AX8" s="269"/>
      <c r="AY8" s="269"/>
      <c r="AZ8" s="269"/>
      <c r="BA8" s="269"/>
      <c r="BB8" s="269"/>
      <c r="BC8" s="269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.75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.75" x14ac:dyDescent="0.3">
      <c r="A10" s="270" t="s">
        <v>225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270"/>
      <c r="AH10" s="270"/>
      <c r="AI10" s="270"/>
      <c r="AJ10" s="270"/>
      <c r="AK10" s="270"/>
      <c r="AL10" s="270"/>
      <c r="AM10" s="270"/>
      <c r="AN10" s="270"/>
      <c r="AO10" s="270"/>
      <c r="AP10" s="270"/>
      <c r="AQ10" s="270"/>
      <c r="AR10" s="270"/>
      <c r="AS10" s="270"/>
      <c r="AT10" s="270"/>
      <c r="AU10" s="270"/>
      <c r="AV10" s="270"/>
      <c r="AW10" s="270"/>
      <c r="AX10" s="270"/>
      <c r="AY10" s="270"/>
      <c r="AZ10" s="270"/>
      <c r="BA10" s="270"/>
      <c r="BB10" s="270"/>
      <c r="BC10" s="270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.75" x14ac:dyDescent="0.3">
      <c r="A12" s="265" t="s">
        <v>223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265"/>
      <c r="AC12" s="265"/>
      <c r="AD12" s="265"/>
      <c r="AE12" s="265"/>
      <c r="AF12" s="265"/>
      <c r="AG12" s="265"/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  <c r="BB12" s="265"/>
      <c r="BC12" s="26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271" t="s">
        <v>6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  <c r="AT13" s="271"/>
      <c r="AU13" s="271"/>
      <c r="AV13" s="271"/>
      <c r="AW13" s="271"/>
      <c r="AX13" s="271"/>
      <c r="AY13" s="271"/>
      <c r="AZ13" s="271"/>
      <c r="BA13" s="271"/>
      <c r="BB13" s="271"/>
      <c r="BC13" s="271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 ht="16.5" thickBot="1" x14ac:dyDescent="0.3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72"/>
      <c r="AL14" s="272"/>
      <c r="AM14" s="272"/>
      <c r="AN14" s="272"/>
      <c r="AO14" s="272"/>
      <c r="AP14" s="272"/>
      <c r="AQ14" s="272"/>
      <c r="AR14" s="272"/>
      <c r="AS14" s="272"/>
      <c r="AT14" s="272"/>
      <c r="AU14" s="272"/>
      <c r="AV14" s="272"/>
      <c r="AW14" s="272"/>
      <c r="AX14" s="272"/>
      <c r="AY14" s="272"/>
      <c r="AZ14" s="272"/>
      <c r="BA14" s="272"/>
      <c r="BB14" s="272"/>
      <c r="BC14" s="272"/>
    </row>
    <row r="15" spans="1:102" ht="51.75" customHeight="1" x14ac:dyDescent="0.25">
      <c r="A15" s="273" t="s">
        <v>7</v>
      </c>
      <c r="B15" s="260" t="s">
        <v>8</v>
      </c>
      <c r="C15" s="262" t="s">
        <v>9</v>
      </c>
      <c r="D15" s="260" t="s">
        <v>10</v>
      </c>
      <c r="E15" s="260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  <c r="Y15" s="260"/>
      <c r="Z15" s="260"/>
      <c r="AA15" s="260"/>
      <c r="AB15" s="260"/>
      <c r="AC15" s="260"/>
      <c r="AD15" s="261" t="s">
        <v>11</v>
      </c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74"/>
      <c r="BD15" s="259" t="s">
        <v>7</v>
      </c>
      <c r="BE15" s="260" t="s">
        <v>8</v>
      </c>
      <c r="BF15" s="262" t="s">
        <v>9</v>
      </c>
    </row>
    <row r="16" spans="1:102" ht="31.5" customHeight="1" thickBot="1" x14ac:dyDescent="0.3">
      <c r="A16" s="259"/>
      <c r="B16" s="261"/>
      <c r="C16" s="263"/>
      <c r="D16" s="56" t="s">
        <v>12</v>
      </c>
      <c r="E16" s="275" t="s">
        <v>13</v>
      </c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  <c r="AA16" s="276"/>
      <c r="AB16" s="276"/>
      <c r="AC16" s="277"/>
      <c r="AD16" s="57" t="s">
        <v>12</v>
      </c>
      <c r="AE16" s="275" t="s">
        <v>13</v>
      </c>
      <c r="AF16" s="276"/>
      <c r="AG16" s="276"/>
      <c r="AH16" s="276"/>
      <c r="AI16" s="276"/>
      <c r="AJ16" s="276"/>
      <c r="AK16" s="276"/>
      <c r="AL16" s="276"/>
      <c r="AM16" s="276"/>
      <c r="AN16" s="276"/>
      <c r="AO16" s="276"/>
      <c r="AP16" s="276"/>
      <c r="AQ16" s="276"/>
      <c r="AR16" s="276"/>
      <c r="AS16" s="276"/>
      <c r="AT16" s="276"/>
      <c r="AU16" s="276"/>
      <c r="AV16" s="276"/>
      <c r="AW16" s="276"/>
      <c r="AX16" s="276"/>
      <c r="AY16" s="276"/>
      <c r="AZ16" s="276"/>
      <c r="BA16" s="276"/>
      <c r="BB16" s="276"/>
      <c r="BC16" s="278"/>
      <c r="BD16" s="259"/>
      <c r="BE16" s="261"/>
      <c r="BF16" s="263"/>
    </row>
    <row r="17" spans="1:58" ht="22.5" customHeight="1" x14ac:dyDescent="0.25">
      <c r="A17" s="259"/>
      <c r="B17" s="261"/>
      <c r="C17" s="263"/>
      <c r="D17" s="275" t="s">
        <v>14</v>
      </c>
      <c r="E17" s="289" t="s">
        <v>14</v>
      </c>
      <c r="F17" s="290"/>
      <c r="G17" s="290"/>
      <c r="H17" s="290"/>
      <c r="I17" s="291"/>
      <c r="J17" s="292" t="s">
        <v>15</v>
      </c>
      <c r="K17" s="281"/>
      <c r="L17" s="281"/>
      <c r="M17" s="281"/>
      <c r="N17" s="293"/>
      <c r="O17" s="280" t="s">
        <v>16</v>
      </c>
      <c r="P17" s="281"/>
      <c r="Q17" s="281"/>
      <c r="R17" s="281"/>
      <c r="S17" s="282"/>
      <c r="T17" s="292" t="s">
        <v>17</v>
      </c>
      <c r="U17" s="281"/>
      <c r="V17" s="281"/>
      <c r="W17" s="281"/>
      <c r="X17" s="293"/>
      <c r="Y17" s="286" t="s">
        <v>18</v>
      </c>
      <c r="Z17" s="284"/>
      <c r="AA17" s="284"/>
      <c r="AB17" s="284"/>
      <c r="AC17" s="285"/>
      <c r="AD17" s="287" t="s">
        <v>14</v>
      </c>
      <c r="AE17" s="289" t="s">
        <v>14</v>
      </c>
      <c r="AF17" s="290"/>
      <c r="AG17" s="290"/>
      <c r="AH17" s="290"/>
      <c r="AI17" s="291"/>
      <c r="AJ17" s="280" t="s">
        <v>15</v>
      </c>
      <c r="AK17" s="281"/>
      <c r="AL17" s="281"/>
      <c r="AM17" s="281"/>
      <c r="AN17" s="282"/>
      <c r="AO17" s="292" t="s">
        <v>16</v>
      </c>
      <c r="AP17" s="281"/>
      <c r="AQ17" s="281"/>
      <c r="AR17" s="281"/>
      <c r="AS17" s="293"/>
      <c r="AT17" s="280" t="s">
        <v>17</v>
      </c>
      <c r="AU17" s="281"/>
      <c r="AV17" s="281"/>
      <c r="AW17" s="281"/>
      <c r="AX17" s="282"/>
      <c r="AY17" s="283" t="s">
        <v>18</v>
      </c>
      <c r="AZ17" s="284"/>
      <c r="BA17" s="284"/>
      <c r="BB17" s="284"/>
      <c r="BC17" s="285"/>
      <c r="BD17" s="259"/>
      <c r="BE17" s="261"/>
      <c r="BF17" s="263"/>
    </row>
    <row r="18" spans="1:58" s="175" customFormat="1" ht="133.5" customHeight="1" x14ac:dyDescent="0.25">
      <c r="A18" s="259"/>
      <c r="B18" s="261"/>
      <c r="C18" s="264"/>
      <c r="D18" s="279"/>
      <c r="E18" s="170" t="s">
        <v>19</v>
      </c>
      <c r="F18" s="171" t="s">
        <v>20</v>
      </c>
      <c r="G18" s="171" t="s">
        <v>21</v>
      </c>
      <c r="H18" s="171" t="s">
        <v>22</v>
      </c>
      <c r="I18" s="172" t="s">
        <v>23</v>
      </c>
      <c r="J18" s="170" t="s">
        <v>19</v>
      </c>
      <c r="K18" s="171" t="s">
        <v>20</v>
      </c>
      <c r="L18" s="171" t="s">
        <v>21</v>
      </c>
      <c r="M18" s="171" t="s">
        <v>22</v>
      </c>
      <c r="N18" s="172" t="s">
        <v>23</v>
      </c>
      <c r="O18" s="173" t="s">
        <v>19</v>
      </c>
      <c r="P18" s="171" t="s">
        <v>20</v>
      </c>
      <c r="Q18" s="171" t="s">
        <v>21</v>
      </c>
      <c r="R18" s="171" t="s">
        <v>22</v>
      </c>
      <c r="S18" s="174" t="s">
        <v>23</v>
      </c>
      <c r="T18" s="170" t="s">
        <v>19</v>
      </c>
      <c r="U18" s="171" t="s">
        <v>20</v>
      </c>
      <c r="V18" s="171" t="s">
        <v>21</v>
      </c>
      <c r="W18" s="171" t="s">
        <v>22</v>
      </c>
      <c r="X18" s="172" t="s">
        <v>23</v>
      </c>
      <c r="Y18" s="173" t="s">
        <v>19</v>
      </c>
      <c r="Z18" s="171" t="s">
        <v>20</v>
      </c>
      <c r="AA18" s="171" t="s">
        <v>21</v>
      </c>
      <c r="AB18" s="171" t="s">
        <v>22</v>
      </c>
      <c r="AC18" s="172" t="s">
        <v>23</v>
      </c>
      <c r="AD18" s="288"/>
      <c r="AE18" s="170" t="s">
        <v>19</v>
      </c>
      <c r="AF18" s="171" t="s">
        <v>20</v>
      </c>
      <c r="AG18" s="171" t="s">
        <v>21</v>
      </c>
      <c r="AH18" s="171" t="s">
        <v>22</v>
      </c>
      <c r="AI18" s="172" t="s">
        <v>23</v>
      </c>
      <c r="AJ18" s="173" t="s">
        <v>19</v>
      </c>
      <c r="AK18" s="171" t="s">
        <v>20</v>
      </c>
      <c r="AL18" s="171" t="s">
        <v>21</v>
      </c>
      <c r="AM18" s="171" t="s">
        <v>22</v>
      </c>
      <c r="AN18" s="174" t="s">
        <v>23</v>
      </c>
      <c r="AO18" s="170" t="s">
        <v>19</v>
      </c>
      <c r="AP18" s="171" t="s">
        <v>20</v>
      </c>
      <c r="AQ18" s="171" t="s">
        <v>21</v>
      </c>
      <c r="AR18" s="171" t="s">
        <v>22</v>
      </c>
      <c r="AS18" s="172" t="s">
        <v>23</v>
      </c>
      <c r="AT18" s="173" t="s">
        <v>19</v>
      </c>
      <c r="AU18" s="171" t="s">
        <v>20</v>
      </c>
      <c r="AV18" s="171" t="s">
        <v>21</v>
      </c>
      <c r="AW18" s="171" t="s">
        <v>22</v>
      </c>
      <c r="AX18" s="174" t="s">
        <v>23</v>
      </c>
      <c r="AY18" s="170" t="s">
        <v>19</v>
      </c>
      <c r="AZ18" s="171" t="s">
        <v>20</v>
      </c>
      <c r="BA18" s="171" t="s">
        <v>21</v>
      </c>
      <c r="BB18" s="171" t="s">
        <v>22</v>
      </c>
      <c r="BC18" s="172" t="s">
        <v>23</v>
      </c>
      <c r="BD18" s="259"/>
      <c r="BE18" s="261"/>
      <c r="BF18" s="264"/>
    </row>
    <row r="19" spans="1:58" s="16" customFormat="1" ht="22.5" customHeight="1" x14ac:dyDescent="0.25">
      <c r="A19" s="161">
        <v>1</v>
      </c>
      <c r="B19" s="15">
        <v>2</v>
      </c>
      <c r="C19" s="15">
        <f>B19+1</f>
        <v>3</v>
      </c>
      <c r="D19" s="76">
        <v>4</v>
      </c>
      <c r="E19" s="97" t="s">
        <v>24</v>
      </c>
      <c r="F19" s="15" t="s">
        <v>25</v>
      </c>
      <c r="G19" s="15" t="s">
        <v>26</v>
      </c>
      <c r="H19" s="15" t="s">
        <v>27</v>
      </c>
      <c r="I19" s="98" t="s">
        <v>28</v>
      </c>
      <c r="J19" s="97" t="s">
        <v>29</v>
      </c>
      <c r="K19" s="15" t="s">
        <v>30</v>
      </c>
      <c r="L19" s="15" t="s">
        <v>31</v>
      </c>
      <c r="M19" s="15" t="s">
        <v>32</v>
      </c>
      <c r="N19" s="98" t="s">
        <v>33</v>
      </c>
      <c r="O19" s="94" t="s">
        <v>34</v>
      </c>
      <c r="P19" s="15" t="s">
        <v>35</v>
      </c>
      <c r="Q19" s="15" t="s">
        <v>36</v>
      </c>
      <c r="R19" s="15" t="s">
        <v>37</v>
      </c>
      <c r="S19" s="76" t="s">
        <v>38</v>
      </c>
      <c r="T19" s="97" t="s">
        <v>39</v>
      </c>
      <c r="U19" s="15" t="s">
        <v>40</v>
      </c>
      <c r="V19" s="15" t="s">
        <v>41</v>
      </c>
      <c r="W19" s="15" t="s">
        <v>42</v>
      </c>
      <c r="X19" s="98" t="s">
        <v>43</v>
      </c>
      <c r="Y19" s="94" t="s">
        <v>44</v>
      </c>
      <c r="Z19" s="15" t="s">
        <v>45</v>
      </c>
      <c r="AA19" s="15" t="s">
        <v>46</v>
      </c>
      <c r="AB19" s="15" t="s">
        <v>47</v>
      </c>
      <c r="AC19" s="98" t="s">
        <v>48</v>
      </c>
      <c r="AD19" s="221">
        <v>6</v>
      </c>
      <c r="AE19" s="222" t="s">
        <v>49</v>
      </c>
      <c r="AF19" s="223" t="s">
        <v>50</v>
      </c>
      <c r="AG19" s="223" t="s">
        <v>51</v>
      </c>
      <c r="AH19" s="223" t="s">
        <v>52</v>
      </c>
      <c r="AI19" s="224" t="s">
        <v>53</v>
      </c>
      <c r="AJ19" s="225" t="s">
        <v>54</v>
      </c>
      <c r="AK19" s="223" t="s">
        <v>55</v>
      </c>
      <c r="AL19" s="223" t="s">
        <v>56</v>
      </c>
      <c r="AM19" s="223" t="s">
        <v>57</v>
      </c>
      <c r="AN19" s="226" t="s">
        <v>58</v>
      </c>
      <c r="AO19" s="222" t="s">
        <v>59</v>
      </c>
      <c r="AP19" s="223" t="s">
        <v>60</v>
      </c>
      <c r="AQ19" s="223" t="s">
        <v>61</v>
      </c>
      <c r="AR19" s="223" t="s">
        <v>62</v>
      </c>
      <c r="AS19" s="224" t="s">
        <v>63</v>
      </c>
      <c r="AT19" s="225" t="s">
        <v>64</v>
      </c>
      <c r="AU19" s="223" t="s">
        <v>65</v>
      </c>
      <c r="AV19" s="223" t="s">
        <v>66</v>
      </c>
      <c r="AW19" s="223" t="s">
        <v>67</v>
      </c>
      <c r="AX19" s="226" t="s">
        <v>68</v>
      </c>
      <c r="AY19" s="222" t="s">
        <v>69</v>
      </c>
      <c r="AZ19" s="223" t="s">
        <v>70</v>
      </c>
      <c r="BA19" s="223" t="s">
        <v>71</v>
      </c>
      <c r="BB19" s="223" t="s">
        <v>72</v>
      </c>
      <c r="BC19" s="224" t="s">
        <v>73</v>
      </c>
      <c r="BD19" s="227">
        <v>1</v>
      </c>
      <c r="BE19" s="94">
        <v>2</v>
      </c>
      <c r="BF19" s="15">
        <f>BE19+1</f>
        <v>3</v>
      </c>
    </row>
    <row r="20" spans="1:58" s="16" customFormat="1" ht="25.5" x14ac:dyDescent="0.25">
      <c r="A20" s="162" t="s">
        <v>75</v>
      </c>
      <c r="B20" s="24" t="s">
        <v>74</v>
      </c>
      <c r="C20" s="25" t="s">
        <v>76</v>
      </c>
      <c r="D20" s="77">
        <f t="shared" ref="D20" si="0">SUM(D21:D26)</f>
        <v>24.957167999999999</v>
      </c>
      <c r="E20" s="99">
        <f>J20+O20+T20+Y20</f>
        <v>23.899008812000002</v>
      </c>
      <c r="F20" s="65">
        <f t="shared" ref="F20:I36" si="1">K20+P20+U20+Z20</f>
        <v>0.70601899999999995</v>
      </c>
      <c r="G20" s="65">
        <f t="shared" si="1"/>
        <v>1.60419432</v>
      </c>
      <c r="H20" s="65">
        <f t="shared" si="1"/>
        <v>18.50349744</v>
      </c>
      <c r="I20" s="100">
        <f t="shared" si="1"/>
        <v>3.0852980519999997</v>
      </c>
      <c r="J20" s="101">
        <f t="shared" ref="J20" si="2">SUM(J21:J26)</f>
        <v>5.7778409120000003</v>
      </c>
      <c r="K20" s="41">
        <f>SUM(K21:K26)</f>
        <v>0.68561899999999998</v>
      </c>
      <c r="L20" s="41">
        <f t="shared" ref="L20:N20" si="3">SUM(L21:L26)</f>
        <v>0.38535766799999999</v>
      </c>
      <c r="M20" s="41">
        <f t="shared" si="3"/>
        <v>4.0682740440000007</v>
      </c>
      <c r="N20" s="115">
        <f t="shared" si="3"/>
        <v>0.63859019999999977</v>
      </c>
      <c r="O20" s="95">
        <f t="shared" ref="O20" si="4">SUM(O21:O26)</f>
        <v>0.54440759999999999</v>
      </c>
      <c r="P20" s="41">
        <f t="shared" ref="P20:S20" si="5">SUM(P21:P26)</f>
        <v>0</v>
      </c>
      <c r="Q20" s="41">
        <f t="shared" si="5"/>
        <v>0.128634</v>
      </c>
      <c r="R20" s="41">
        <f t="shared" si="5"/>
        <v>0.36117120000000003</v>
      </c>
      <c r="S20" s="77">
        <f t="shared" si="5"/>
        <v>5.4602399999999961E-2</v>
      </c>
      <c r="T20" s="134">
        <f t="shared" ref="T20" si="6">SUM(T21:T26)</f>
        <v>1.6494039000000003</v>
      </c>
      <c r="U20" s="41">
        <f t="shared" ref="U20:AD20" si="7">SUM(U21:U26)</f>
        <v>2.0400000000000001E-2</v>
      </c>
      <c r="V20" s="41">
        <f t="shared" si="7"/>
        <v>0.28380745200000002</v>
      </c>
      <c r="W20" s="41">
        <f t="shared" si="7"/>
        <v>1.232492556</v>
      </c>
      <c r="X20" s="115">
        <f t="shared" si="7"/>
        <v>0.11270389200000008</v>
      </c>
      <c r="Y20" s="95">
        <f t="shared" si="7"/>
        <v>15.927356400000001</v>
      </c>
      <c r="Z20" s="41">
        <f t="shared" si="7"/>
        <v>0</v>
      </c>
      <c r="AA20" s="41">
        <f t="shared" si="7"/>
        <v>0.80639519999999998</v>
      </c>
      <c r="AB20" s="41">
        <f t="shared" si="7"/>
        <v>12.84155964</v>
      </c>
      <c r="AC20" s="115">
        <f t="shared" si="7"/>
        <v>2.2794015600000002</v>
      </c>
      <c r="AD20" s="305">
        <f t="shared" si="7"/>
        <v>20.797639999999998</v>
      </c>
      <c r="AE20" s="315">
        <f>AJ20+AO20+AT20+AY20</f>
        <v>20.03011051</v>
      </c>
      <c r="AF20" s="316">
        <f t="shared" ref="AF20:AF83" si="8">AK20+AP20+AU20+AZ20</f>
        <v>0.70261899999999999</v>
      </c>
      <c r="AG20" s="317">
        <f>AL20+AQ20+AV20+BA20</f>
        <v>1.3368286</v>
      </c>
      <c r="AH20" s="316">
        <f>AM20+AR20+AW20+BB20</f>
        <v>15.4195812</v>
      </c>
      <c r="AI20" s="318">
        <f t="shared" ref="AI20:AI83" si="9">AN20+AS20+AX20+BC20</f>
        <v>2.5710817100000001</v>
      </c>
      <c r="AJ20" s="95">
        <f t="shared" ref="AJ20" si="10">SUM(AJ21:AJ26)</f>
        <v>4.9291372600000001</v>
      </c>
      <c r="AK20" s="41">
        <f>SUM(AK21:AK26)</f>
        <v>0.68561899999999998</v>
      </c>
      <c r="AL20" s="182">
        <f>SUM(AL21:AL26)</f>
        <v>0.32113139000000002</v>
      </c>
      <c r="AM20" s="41">
        <f t="shared" ref="AM20:AS20" si="11">SUM(AM21:AM26)</f>
        <v>3.3902283700000004</v>
      </c>
      <c r="AN20" s="181">
        <f t="shared" si="11"/>
        <v>0.53215849999999987</v>
      </c>
      <c r="AO20" s="101">
        <f t="shared" si="11"/>
        <v>0.45367299999999999</v>
      </c>
      <c r="AP20" s="41">
        <f t="shared" si="11"/>
        <v>0</v>
      </c>
      <c r="AQ20" s="179">
        <f t="shared" si="11"/>
        <v>0.107195</v>
      </c>
      <c r="AR20" s="179">
        <f t="shared" si="11"/>
        <v>0.30097600000000002</v>
      </c>
      <c r="AS20" s="180">
        <f t="shared" si="11"/>
        <v>4.5501999999999973E-2</v>
      </c>
      <c r="AT20" s="134">
        <f t="shared" ref="AT20" si="12">SUM(AT21:AT26)</f>
        <v>1.3745032500000001</v>
      </c>
      <c r="AU20" s="179">
        <f t="shared" ref="AU20:AX20" si="13">SUM(AU21:AU26)</f>
        <v>1.7000000000000001E-2</v>
      </c>
      <c r="AV20" s="182">
        <f t="shared" si="13"/>
        <v>0.23650620999999999</v>
      </c>
      <c r="AW20" s="41">
        <f t="shared" si="13"/>
        <v>1.0270771299999999</v>
      </c>
      <c r="AX20" s="77">
        <f t="shared" si="13"/>
        <v>9.3919910000000079E-2</v>
      </c>
      <c r="AY20" s="207">
        <f>SUM(AY21:AY26)</f>
        <v>13.272797000000001</v>
      </c>
      <c r="AZ20" s="41">
        <f t="shared" ref="AZ20:BC20" si="14">SUM(AZ21:AZ26)</f>
        <v>0</v>
      </c>
      <c r="BA20" s="41">
        <f t="shared" si="14"/>
        <v>0.67199600000000004</v>
      </c>
      <c r="BB20" s="179">
        <f t="shared" si="14"/>
        <v>10.7012997</v>
      </c>
      <c r="BC20" s="115">
        <f t="shared" si="14"/>
        <v>1.8995013000000001</v>
      </c>
      <c r="BD20" s="208" t="s">
        <v>75</v>
      </c>
      <c r="BE20" s="193" t="s">
        <v>74</v>
      </c>
      <c r="BF20" s="25" t="s">
        <v>76</v>
      </c>
    </row>
    <row r="21" spans="1:58" s="16" customFormat="1" x14ac:dyDescent="0.25">
      <c r="A21" s="162" t="s">
        <v>77</v>
      </c>
      <c r="B21" s="24" t="s">
        <v>78</v>
      </c>
      <c r="C21" s="25" t="s">
        <v>76</v>
      </c>
      <c r="D21" s="77">
        <f t="shared" ref="D21" si="15">D28</f>
        <v>0</v>
      </c>
      <c r="E21" s="99">
        <f t="shared" ref="E21:E83" si="16">J21+O21+T21+Y21</f>
        <v>1.7717303760000001</v>
      </c>
      <c r="F21" s="65">
        <f t="shared" ref="F21:F83" si="17">K21+P21+U21+Z21</f>
        <v>0</v>
      </c>
      <c r="G21" s="65">
        <f t="shared" ref="G21:G83" si="18">L21+Q21+V21+AA21</f>
        <v>0.42388497599999997</v>
      </c>
      <c r="H21" s="65">
        <f t="shared" ref="H21:I83" si="19">M21+R21+W21+AB21</f>
        <v>1.1681812919999999</v>
      </c>
      <c r="I21" s="100">
        <f t="shared" si="1"/>
        <v>0.17966410799999999</v>
      </c>
      <c r="J21" s="101">
        <f t="shared" ref="J21" si="20">J28</f>
        <v>0.28746271200000001</v>
      </c>
      <c r="K21" s="41">
        <f t="shared" ref="K21:O21" si="21">K28</f>
        <v>0</v>
      </c>
      <c r="L21" s="41">
        <f t="shared" si="21"/>
        <v>6.135766799999999E-2</v>
      </c>
      <c r="M21" s="41">
        <f t="shared" si="21"/>
        <v>0.200674044</v>
      </c>
      <c r="N21" s="115">
        <f t="shared" si="21"/>
        <v>2.543100000000002E-2</v>
      </c>
      <c r="O21" s="95">
        <f t="shared" si="21"/>
        <v>0.42190319999999998</v>
      </c>
      <c r="P21" s="41">
        <f t="shared" ref="P21:T21" si="22">P28</f>
        <v>0</v>
      </c>
      <c r="Q21" s="41">
        <f t="shared" si="22"/>
        <v>0.1019124</v>
      </c>
      <c r="R21" s="41">
        <f t="shared" si="22"/>
        <v>0.27666960000000002</v>
      </c>
      <c r="S21" s="77">
        <f t="shared" si="22"/>
        <v>4.3321199999999956E-2</v>
      </c>
      <c r="T21" s="135">
        <f t="shared" si="22"/>
        <v>0.57759326400000011</v>
      </c>
      <c r="U21" s="41">
        <f t="shared" ref="U21:AD21" si="23">U28</f>
        <v>0</v>
      </c>
      <c r="V21" s="41">
        <f t="shared" si="23"/>
        <v>0.124599708</v>
      </c>
      <c r="W21" s="41">
        <f t="shared" si="23"/>
        <v>0.40142164800000002</v>
      </c>
      <c r="X21" s="115">
        <f t="shared" si="23"/>
        <v>5.1571908000000007E-2</v>
      </c>
      <c r="Y21" s="95">
        <f t="shared" si="23"/>
        <v>0.48477119999999996</v>
      </c>
      <c r="Z21" s="41">
        <f t="shared" si="23"/>
        <v>0</v>
      </c>
      <c r="AA21" s="41">
        <f t="shared" si="23"/>
        <v>0.1360152</v>
      </c>
      <c r="AB21" s="41">
        <f t="shared" si="23"/>
        <v>0.28941600000000001</v>
      </c>
      <c r="AC21" s="115">
        <f t="shared" si="23"/>
        <v>5.9340000000000004E-2</v>
      </c>
      <c r="AD21" s="305">
        <f t="shared" si="23"/>
        <v>0</v>
      </c>
      <c r="AE21" s="315">
        <f t="shared" ref="AE21:AE83" si="24">AJ21+AO21+AT21+AY21</f>
        <v>1.4764419800000002</v>
      </c>
      <c r="AF21" s="319">
        <f t="shared" si="8"/>
        <v>0</v>
      </c>
      <c r="AG21" s="317">
        <f t="shared" ref="AG21:AG83" si="25">AL21+AQ21+AV21+BA21</f>
        <v>0.35323747999999999</v>
      </c>
      <c r="AH21" s="319">
        <f t="shared" ref="AH21:AH83" si="26">AM21+AR21+AW21+BB21</f>
        <v>0.97348440999999997</v>
      </c>
      <c r="AI21" s="320">
        <f t="shared" si="9"/>
        <v>0.14972009</v>
      </c>
      <c r="AJ21" s="95">
        <f t="shared" ref="AJ21:AS21" si="27">AJ28</f>
        <v>0.23955226000000002</v>
      </c>
      <c r="AK21" s="41">
        <f t="shared" si="27"/>
        <v>0</v>
      </c>
      <c r="AL21" s="41">
        <f t="shared" si="27"/>
        <v>5.1131389999999999E-2</v>
      </c>
      <c r="AM21" s="41">
        <f t="shared" si="27"/>
        <v>0.16722836999999999</v>
      </c>
      <c r="AN21" s="77">
        <f t="shared" si="27"/>
        <v>2.1192500000000017E-2</v>
      </c>
      <c r="AO21" s="101">
        <f t="shared" si="27"/>
        <v>0.35158600000000001</v>
      </c>
      <c r="AP21" s="41">
        <f t="shared" si="27"/>
        <v>0</v>
      </c>
      <c r="AQ21" s="41">
        <f t="shared" si="27"/>
        <v>8.4927000000000002E-2</v>
      </c>
      <c r="AR21" s="41">
        <f t="shared" si="27"/>
        <v>0.23055800000000001</v>
      </c>
      <c r="AS21" s="115">
        <f t="shared" si="27"/>
        <v>3.6100999999999966E-2</v>
      </c>
      <c r="AT21" s="135">
        <f t="shared" ref="AT21:BC21" si="28">AT28</f>
        <v>0.48132772000000001</v>
      </c>
      <c r="AU21" s="41">
        <f t="shared" si="28"/>
        <v>0</v>
      </c>
      <c r="AV21" s="41">
        <f t="shared" si="28"/>
        <v>0.10383309</v>
      </c>
      <c r="AW21" s="41">
        <f t="shared" si="28"/>
        <v>0.33451804000000002</v>
      </c>
      <c r="AX21" s="77">
        <f t="shared" si="28"/>
        <v>4.2976590000000009E-2</v>
      </c>
      <c r="AY21" s="207">
        <f>AY28</f>
        <v>0.403976</v>
      </c>
      <c r="AZ21" s="41">
        <f t="shared" si="28"/>
        <v>0</v>
      </c>
      <c r="BA21" s="41">
        <f t="shared" si="28"/>
        <v>0.113346</v>
      </c>
      <c r="BB21" s="41">
        <f t="shared" si="28"/>
        <v>0.24118000000000001</v>
      </c>
      <c r="BC21" s="115">
        <f t="shared" si="28"/>
        <v>4.9450000000000008E-2</v>
      </c>
      <c r="BD21" s="208" t="s">
        <v>77</v>
      </c>
      <c r="BE21" s="193" t="s">
        <v>78</v>
      </c>
      <c r="BF21" s="25" t="s">
        <v>76</v>
      </c>
    </row>
    <row r="22" spans="1:58" s="16" customFormat="1" ht="25.5" x14ac:dyDescent="0.25">
      <c r="A22" s="162" t="s">
        <v>79</v>
      </c>
      <c r="B22" s="24" t="s">
        <v>80</v>
      </c>
      <c r="C22" s="25" t="s">
        <v>76</v>
      </c>
      <c r="D22" s="77">
        <f t="shared" ref="D22" si="29">D49</f>
        <v>15.75384</v>
      </c>
      <c r="E22" s="99">
        <f t="shared" si="16"/>
        <v>14.527278836000001</v>
      </c>
      <c r="F22" s="65">
        <f t="shared" si="17"/>
        <v>0.70601899999999995</v>
      </c>
      <c r="G22" s="65">
        <f t="shared" si="18"/>
        <v>1.1803093439999999</v>
      </c>
      <c r="H22" s="65">
        <f t="shared" si="19"/>
        <v>9.7353165480000001</v>
      </c>
      <c r="I22" s="100">
        <f t="shared" si="1"/>
        <v>2.9056339439999999</v>
      </c>
      <c r="J22" s="101">
        <f t="shared" ref="J22" si="30">J49</f>
        <v>5.4903782000000003</v>
      </c>
      <c r="K22" s="41">
        <f t="shared" ref="K22:O22" si="31">K49</f>
        <v>0.68561899999999998</v>
      </c>
      <c r="L22" s="41">
        <f t="shared" si="31"/>
        <v>0.32400000000000001</v>
      </c>
      <c r="M22" s="41">
        <f t="shared" si="31"/>
        <v>3.8676000000000004</v>
      </c>
      <c r="N22" s="115">
        <f t="shared" si="31"/>
        <v>0.61315919999999979</v>
      </c>
      <c r="O22" s="95">
        <f t="shared" si="31"/>
        <v>0.12250439999999999</v>
      </c>
      <c r="P22" s="41">
        <f t="shared" ref="P22:T22" si="32">P49</f>
        <v>0</v>
      </c>
      <c r="Q22" s="41">
        <f t="shared" si="32"/>
        <v>2.6721599999999998E-2</v>
      </c>
      <c r="R22" s="41">
        <f t="shared" si="32"/>
        <v>8.4501599999999996E-2</v>
      </c>
      <c r="S22" s="77">
        <f t="shared" si="32"/>
        <v>1.1281200000000007E-2</v>
      </c>
      <c r="T22" s="135">
        <f t="shared" si="32"/>
        <v>1.0718106360000001</v>
      </c>
      <c r="U22" s="41">
        <f t="shared" ref="U22:AD22" si="33">U49</f>
        <v>2.0400000000000001E-2</v>
      </c>
      <c r="V22" s="41">
        <f t="shared" si="33"/>
        <v>0.15920774399999998</v>
      </c>
      <c r="W22" s="41">
        <f t="shared" si="33"/>
        <v>0.83107090799999983</v>
      </c>
      <c r="X22" s="115">
        <f t="shared" si="33"/>
        <v>6.1131984000000084E-2</v>
      </c>
      <c r="Y22" s="95">
        <f t="shared" si="33"/>
        <v>7.8425855999999996</v>
      </c>
      <c r="Z22" s="41">
        <f t="shared" si="33"/>
        <v>0</v>
      </c>
      <c r="AA22" s="41">
        <f t="shared" si="33"/>
        <v>0.67037999999999998</v>
      </c>
      <c r="AB22" s="41">
        <f t="shared" si="33"/>
        <v>4.9521440399999994</v>
      </c>
      <c r="AC22" s="115">
        <f t="shared" si="33"/>
        <v>2.22006156</v>
      </c>
      <c r="AD22" s="305">
        <f t="shared" si="33"/>
        <v>13.1282</v>
      </c>
      <c r="AE22" s="315">
        <f t="shared" si="24"/>
        <v>12.22033553</v>
      </c>
      <c r="AF22" s="319">
        <f t="shared" si="8"/>
        <v>0.70261899999999999</v>
      </c>
      <c r="AG22" s="317">
        <f t="shared" si="25"/>
        <v>0.98359112000000015</v>
      </c>
      <c r="AH22" s="319">
        <f t="shared" si="26"/>
        <v>8.1127637899999989</v>
      </c>
      <c r="AI22" s="320">
        <f t="shared" si="9"/>
        <v>2.4213616199999999</v>
      </c>
      <c r="AJ22" s="95">
        <f t="shared" ref="AJ22:AS22" si="34">AJ49</f>
        <v>4.6895850000000001</v>
      </c>
      <c r="AK22" s="41">
        <f t="shared" si="34"/>
        <v>0.68561899999999998</v>
      </c>
      <c r="AL22" s="41">
        <f t="shared" si="34"/>
        <v>0.27</v>
      </c>
      <c r="AM22" s="41">
        <f t="shared" si="34"/>
        <v>3.2230000000000003</v>
      </c>
      <c r="AN22" s="77">
        <f t="shared" si="34"/>
        <v>0.51096599999999981</v>
      </c>
      <c r="AO22" s="101">
        <f t="shared" si="34"/>
        <v>0.102087</v>
      </c>
      <c r="AP22" s="41">
        <f t="shared" si="34"/>
        <v>0</v>
      </c>
      <c r="AQ22" s="41">
        <f t="shared" si="34"/>
        <v>2.2268E-2</v>
      </c>
      <c r="AR22" s="41">
        <f t="shared" si="34"/>
        <v>7.0417999999999994E-2</v>
      </c>
      <c r="AS22" s="115">
        <f t="shared" si="34"/>
        <v>9.4010000000000066E-3</v>
      </c>
      <c r="AT22" s="135">
        <f t="shared" ref="AT22:BC22" si="35">AT49</f>
        <v>0.89317553000000005</v>
      </c>
      <c r="AU22" s="41">
        <f t="shared" si="35"/>
        <v>1.7000000000000001E-2</v>
      </c>
      <c r="AV22" s="41">
        <f t="shared" si="35"/>
        <v>0.13267312000000001</v>
      </c>
      <c r="AW22" s="41">
        <f t="shared" si="35"/>
        <v>0.69255908999999993</v>
      </c>
      <c r="AX22" s="77">
        <f t="shared" si="35"/>
        <v>5.094332000000007E-2</v>
      </c>
      <c r="AY22" s="207">
        <f>AY49</f>
        <v>6.535488</v>
      </c>
      <c r="AZ22" s="41">
        <f t="shared" si="35"/>
        <v>0</v>
      </c>
      <c r="BA22" s="41">
        <f t="shared" si="35"/>
        <v>0.55865000000000009</v>
      </c>
      <c r="BB22" s="41">
        <f t="shared" si="35"/>
        <v>4.1267866999999994</v>
      </c>
      <c r="BC22" s="115">
        <f t="shared" si="35"/>
        <v>1.8500513000000001</v>
      </c>
      <c r="BD22" s="208" t="s">
        <v>79</v>
      </c>
      <c r="BE22" s="193" t="s">
        <v>80</v>
      </c>
      <c r="BF22" s="25" t="s">
        <v>76</v>
      </c>
    </row>
    <row r="23" spans="1:58" s="16" customFormat="1" ht="51" x14ac:dyDescent="0.25">
      <c r="A23" s="162" t="s">
        <v>81</v>
      </c>
      <c r="B23" s="24" t="s">
        <v>82</v>
      </c>
      <c r="C23" s="25" t="s">
        <v>76</v>
      </c>
      <c r="D23" s="77">
        <f t="shared" ref="D23" si="36">D74</f>
        <v>0</v>
      </c>
      <c r="E23" s="99">
        <f t="shared" si="16"/>
        <v>0</v>
      </c>
      <c r="F23" s="65">
        <f t="shared" si="17"/>
        <v>0</v>
      </c>
      <c r="G23" s="65">
        <f t="shared" si="18"/>
        <v>0</v>
      </c>
      <c r="H23" s="65">
        <f t="shared" si="19"/>
        <v>0</v>
      </c>
      <c r="I23" s="100">
        <f t="shared" si="1"/>
        <v>0</v>
      </c>
      <c r="J23" s="101">
        <f t="shared" ref="J23" si="37">J74</f>
        <v>0</v>
      </c>
      <c r="K23" s="41">
        <f t="shared" ref="K23:O23" si="38">K74</f>
        <v>0</v>
      </c>
      <c r="L23" s="41">
        <f t="shared" si="38"/>
        <v>0</v>
      </c>
      <c r="M23" s="41">
        <f t="shared" si="38"/>
        <v>0</v>
      </c>
      <c r="N23" s="115">
        <f t="shared" si="38"/>
        <v>0</v>
      </c>
      <c r="O23" s="95">
        <f t="shared" si="38"/>
        <v>0</v>
      </c>
      <c r="P23" s="41">
        <f t="shared" ref="P23:T23" si="39">P74</f>
        <v>0</v>
      </c>
      <c r="Q23" s="41">
        <f t="shared" si="39"/>
        <v>0</v>
      </c>
      <c r="R23" s="41">
        <f t="shared" si="39"/>
        <v>0</v>
      </c>
      <c r="S23" s="77">
        <f t="shared" si="39"/>
        <v>0</v>
      </c>
      <c r="T23" s="135">
        <f t="shared" si="39"/>
        <v>0</v>
      </c>
      <c r="U23" s="41">
        <f t="shared" ref="U23:AD23" si="40">U74</f>
        <v>0</v>
      </c>
      <c r="V23" s="41">
        <f t="shared" si="40"/>
        <v>0</v>
      </c>
      <c r="W23" s="41">
        <f t="shared" si="40"/>
        <v>0</v>
      </c>
      <c r="X23" s="115">
        <f t="shared" si="40"/>
        <v>0</v>
      </c>
      <c r="Y23" s="95">
        <f t="shared" si="40"/>
        <v>0</v>
      </c>
      <c r="Z23" s="41">
        <f t="shared" si="40"/>
        <v>0</v>
      </c>
      <c r="AA23" s="41">
        <f t="shared" si="40"/>
        <v>0</v>
      </c>
      <c r="AB23" s="41">
        <f t="shared" si="40"/>
        <v>0</v>
      </c>
      <c r="AC23" s="115">
        <f t="shared" si="40"/>
        <v>0</v>
      </c>
      <c r="AD23" s="305">
        <f t="shared" si="40"/>
        <v>0</v>
      </c>
      <c r="AE23" s="315">
        <f t="shared" si="24"/>
        <v>0</v>
      </c>
      <c r="AF23" s="319">
        <f t="shared" si="8"/>
        <v>0</v>
      </c>
      <c r="AG23" s="317">
        <f t="shared" si="25"/>
        <v>0</v>
      </c>
      <c r="AH23" s="319">
        <f t="shared" si="26"/>
        <v>0</v>
      </c>
      <c r="AI23" s="320">
        <f t="shared" si="9"/>
        <v>0</v>
      </c>
      <c r="AJ23" s="95">
        <f t="shared" ref="AJ23:AS23" si="41">AJ74</f>
        <v>0</v>
      </c>
      <c r="AK23" s="41">
        <f t="shared" si="41"/>
        <v>0</v>
      </c>
      <c r="AL23" s="41">
        <f t="shared" si="41"/>
        <v>0</v>
      </c>
      <c r="AM23" s="41">
        <f t="shared" si="41"/>
        <v>0</v>
      </c>
      <c r="AN23" s="77">
        <f t="shared" si="41"/>
        <v>0</v>
      </c>
      <c r="AO23" s="101">
        <f t="shared" si="41"/>
        <v>0</v>
      </c>
      <c r="AP23" s="41">
        <f t="shared" si="41"/>
        <v>0</v>
      </c>
      <c r="AQ23" s="41">
        <f t="shared" si="41"/>
        <v>0</v>
      </c>
      <c r="AR23" s="41">
        <f t="shared" si="41"/>
        <v>0</v>
      </c>
      <c r="AS23" s="115">
        <f t="shared" si="41"/>
        <v>0</v>
      </c>
      <c r="AT23" s="135">
        <f t="shared" ref="AT23:BC23" si="42">AT74</f>
        <v>0</v>
      </c>
      <c r="AU23" s="41">
        <f t="shared" si="42"/>
        <v>0</v>
      </c>
      <c r="AV23" s="41">
        <f t="shared" si="42"/>
        <v>0</v>
      </c>
      <c r="AW23" s="41">
        <f t="shared" si="42"/>
        <v>0</v>
      </c>
      <c r="AX23" s="77">
        <f t="shared" si="42"/>
        <v>0</v>
      </c>
      <c r="AY23" s="207">
        <f>AY74</f>
        <v>0</v>
      </c>
      <c r="AZ23" s="41">
        <f t="shared" si="42"/>
        <v>0</v>
      </c>
      <c r="BA23" s="41">
        <f t="shared" si="42"/>
        <v>0</v>
      </c>
      <c r="BB23" s="41">
        <f t="shared" si="42"/>
        <v>0</v>
      </c>
      <c r="BC23" s="115">
        <f t="shared" si="42"/>
        <v>0</v>
      </c>
      <c r="BD23" s="208" t="s">
        <v>81</v>
      </c>
      <c r="BE23" s="193" t="s">
        <v>82</v>
      </c>
      <c r="BF23" s="25" t="s">
        <v>76</v>
      </c>
    </row>
    <row r="24" spans="1:58" s="16" customFormat="1" ht="25.5" x14ac:dyDescent="0.25">
      <c r="A24" s="162" t="s">
        <v>83</v>
      </c>
      <c r="B24" s="24" t="s">
        <v>84</v>
      </c>
      <c r="C24" s="25" t="s">
        <v>76</v>
      </c>
      <c r="D24" s="77">
        <f t="shared" ref="D24:D26" si="43">D77</f>
        <v>0</v>
      </c>
      <c r="E24" s="99">
        <f t="shared" si="16"/>
        <v>0</v>
      </c>
      <c r="F24" s="65">
        <f t="shared" si="17"/>
        <v>0</v>
      </c>
      <c r="G24" s="65">
        <f t="shared" si="18"/>
        <v>0</v>
      </c>
      <c r="H24" s="65">
        <f t="shared" si="19"/>
        <v>0</v>
      </c>
      <c r="I24" s="100">
        <f t="shared" si="1"/>
        <v>0</v>
      </c>
      <c r="J24" s="101">
        <f t="shared" ref="J24:J26" si="44">J77</f>
        <v>0</v>
      </c>
      <c r="K24" s="41">
        <f t="shared" ref="K24:O26" si="45">K77</f>
        <v>0</v>
      </c>
      <c r="L24" s="41">
        <f t="shared" si="45"/>
        <v>0</v>
      </c>
      <c r="M24" s="41">
        <f t="shared" si="45"/>
        <v>0</v>
      </c>
      <c r="N24" s="115">
        <f t="shared" si="45"/>
        <v>0</v>
      </c>
      <c r="O24" s="95">
        <f t="shared" si="45"/>
        <v>0</v>
      </c>
      <c r="P24" s="41">
        <f t="shared" ref="P24:T26" si="46">P77</f>
        <v>0</v>
      </c>
      <c r="Q24" s="41">
        <f t="shared" si="46"/>
        <v>0</v>
      </c>
      <c r="R24" s="41">
        <f t="shared" si="46"/>
        <v>0</v>
      </c>
      <c r="S24" s="77">
        <f t="shared" si="46"/>
        <v>0</v>
      </c>
      <c r="T24" s="135">
        <f t="shared" si="46"/>
        <v>0</v>
      </c>
      <c r="U24" s="41">
        <f t="shared" ref="U24:AD26" si="47">U77</f>
        <v>0</v>
      </c>
      <c r="V24" s="41">
        <f t="shared" si="47"/>
        <v>0</v>
      </c>
      <c r="W24" s="41">
        <f t="shared" si="47"/>
        <v>0</v>
      </c>
      <c r="X24" s="115">
        <f t="shared" si="47"/>
        <v>0</v>
      </c>
      <c r="Y24" s="95">
        <f t="shared" si="47"/>
        <v>0</v>
      </c>
      <c r="Z24" s="41">
        <f t="shared" si="47"/>
        <v>0</v>
      </c>
      <c r="AA24" s="41">
        <f t="shared" si="47"/>
        <v>0</v>
      </c>
      <c r="AB24" s="41">
        <f t="shared" si="47"/>
        <v>0</v>
      </c>
      <c r="AC24" s="115">
        <f t="shared" si="47"/>
        <v>0</v>
      </c>
      <c r="AD24" s="305">
        <f t="shared" si="47"/>
        <v>0</v>
      </c>
      <c r="AE24" s="315">
        <f t="shared" si="24"/>
        <v>0</v>
      </c>
      <c r="AF24" s="319">
        <f t="shared" si="8"/>
        <v>0</v>
      </c>
      <c r="AG24" s="317">
        <f t="shared" si="25"/>
        <v>0</v>
      </c>
      <c r="AH24" s="319">
        <f t="shared" si="26"/>
        <v>0</v>
      </c>
      <c r="AI24" s="320">
        <f t="shared" si="9"/>
        <v>0</v>
      </c>
      <c r="AJ24" s="95">
        <f t="shared" ref="AJ24:AS26" si="48">AJ77</f>
        <v>0</v>
      </c>
      <c r="AK24" s="41">
        <f t="shared" si="48"/>
        <v>0</v>
      </c>
      <c r="AL24" s="41">
        <f t="shared" si="48"/>
        <v>0</v>
      </c>
      <c r="AM24" s="41">
        <f t="shared" si="48"/>
        <v>0</v>
      </c>
      <c r="AN24" s="77">
        <f t="shared" si="48"/>
        <v>0</v>
      </c>
      <c r="AO24" s="101">
        <f t="shared" si="48"/>
        <v>0</v>
      </c>
      <c r="AP24" s="41">
        <f t="shared" si="48"/>
        <v>0</v>
      </c>
      <c r="AQ24" s="41">
        <f t="shared" si="48"/>
        <v>0</v>
      </c>
      <c r="AR24" s="41">
        <f t="shared" si="48"/>
        <v>0</v>
      </c>
      <c r="AS24" s="115">
        <f t="shared" si="48"/>
        <v>0</v>
      </c>
      <c r="AT24" s="135">
        <f t="shared" ref="AT24:BC26" si="49">AT77</f>
        <v>0</v>
      </c>
      <c r="AU24" s="41">
        <f t="shared" si="49"/>
        <v>0</v>
      </c>
      <c r="AV24" s="41">
        <f t="shared" si="49"/>
        <v>0</v>
      </c>
      <c r="AW24" s="41">
        <f t="shared" si="49"/>
        <v>0</v>
      </c>
      <c r="AX24" s="77">
        <f t="shared" si="49"/>
        <v>0</v>
      </c>
      <c r="AY24" s="296">
        <f>AY77</f>
        <v>0</v>
      </c>
      <c r="AZ24" s="41">
        <f t="shared" si="49"/>
        <v>0</v>
      </c>
      <c r="BA24" s="41">
        <f t="shared" si="49"/>
        <v>0</v>
      </c>
      <c r="BB24" s="41">
        <f t="shared" si="49"/>
        <v>0</v>
      </c>
      <c r="BC24" s="115">
        <f t="shared" si="49"/>
        <v>0</v>
      </c>
      <c r="BD24" s="208" t="s">
        <v>83</v>
      </c>
      <c r="BE24" s="193" t="s">
        <v>84</v>
      </c>
      <c r="BF24" s="25" t="s">
        <v>76</v>
      </c>
    </row>
    <row r="25" spans="1:58" s="16" customFormat="1" ht="38.25" x14ac:dyDescent="0.25">
      <c r="A25" s="162" t="s">
        <v>85</v>
      </c>
      <c r="B25" s="24" t="s">
        <v>86</v>
      </c>
      <c r="C25" s="25" t="s">
        <v>76</v>
      </c>
      <c r="D25" s="77">
        <f t="shared" si="43"/>
        <v>0</v>
      </c>
      <c r="E25" s="99">
        <f t="shared" si="16"/>
        <v>0</v>
      </c>
      <c r="F25" s="65">
        <f t="shared" si="17"/>
        <v>0</v>
      </c>
      <c r="G25" s="65">
        <f t="shared" si="18"/>
        <v>0</v>
      </c>
      <c r="H25" s="65">
        <f t="shared" si="19"/>
        <v>0</v>
      </c>
      <c r="I25" s="100">
        <f t="shared" si="1"/>
        <v>0</v>
      </c>
      <c r="J25" s="101">
        <f t="shared" si="44"/>
        <v>0</v>
      </c>
      <c r="K25" s="41">
        <f t="shared" si="45"/>
        <v>0</v>
      </c>
      <c r="L25" s="41">
        <f t="shared" si="45"/>
        <v>0</v>
      </c>
      <c r="M25" s="41">
        <f t="shared" si="45"/>
        <v>0</v>
      </c>
      <c r="N25" s="115">
        <f t="shared" si="45"/>
        <v>0</v>
      </c>
      <c r="O25" s="95">
        <f t="shared" si="45"/>
        <v>0</v>
      </c>
      <c r="P25" s="41">
        <f t="shared" ref="P25:S25" si="50">P78</f>
        <v>0</v>
      </c>
      <c r="Q25" s="41">
        <f t="shared" si="50"/>
        <v>0</v>
      </c>
      <c r="R25" s="41">
        <f t="shared" si="50"/>
        <v>0</v>
      </c>
      <c r="S25" s="77">
        <f t="shared" si="50"/>
        <v>0</v>
      </c>
      <c r="T25" s="135">
        <f t="shared" si="46"/>
        <v>0</v>
      </c>
      <c r="U25" s="41">
        <f t="shared" ref="U25:X25" si="51">U78</f>
        <v>0</v>
      </c>
      <c r="V25" s="41">
        <f t="shared" si="51"/>
        <v>0</v>
      </c>
      <c r="W25" s="41">
        <f t="shared" si="51"/>
        <v>0</v>
      </c>
      <c r="X25" s="115">
        <f t="shared" si="51"/>
        <v>0</v>
      </c>
      <c r="Y25" s="95">
        <f t="shared" si="47"/>
        <v>0</v>
      </c>
      <c r="Z25" s="41">
        <f t="shared" si="47"/>
        <v>0</v>
      </c>
      <c r="AA25" s="41">
        <f t="shared" si="47"/>
        <v>0</v>
      </c>
      <c r="AB25" s="41">
        <f t="shared" si="47"/>
        <v>0</v>
      </c>
      <c r="AC25" s="115">
        <f t="shared" si="47"/>
        <v>0</v>
      </c>
      <c r="AD25" s="305">
        <f t="shared" si="47"/>
        <v>0</v>
      </c>
      <c r="AE25" s="315">
        <f t="shared" si="24"/>
        <v>0</v>
      </c>
      <c r="AF25" s="319">
        <f t="shared" si="8"/>
        <v>0</v>
      </c>
      <c r="AG25" s="317">
        <f t="shared" si="25"/>
        <v>0</v>
      </c>
      <c r="AH25" s="319">
        <f t="shared" si="26"/>
        <v>0</v>
      </c>
      <c r="AI25" s="320">
        <f t="shared" si="9"/>
        <v>0</v>
      </c>
      <c r="AJ25" s="95">
        <f t="shared" si="48"/>
        <v>0</v>
      </c>
      <c r="AK25" s="41">
        <f t="shared" si="48"/>
        <v>0</v>
      </c>
      <c r="AL25" s="41">
        <f t="shared" si="48"/>
        <v>0</v>
      </c>
      <c r="AM25" s="41">
        <f t="shared" si="48"/>
        <v>0</v>
      </c>
      <c r="AN25" s="77">
        <f t="shared" si="48"/>
        <v>0</v>
      </c>
      <c r="AO25" s="101">
        <f t="shared" si="48"/>
        <v>0</v>
      </c>
      <c r="AP25" s="41">
        <f t="shared" si="48"/>
        <v>0</v>
      </c>
      <c r="AQ25" s="41">
        <f t="shared" si="48"/>
        <v>0</v>
      </c>
      <c r="AR25" s="41">
        <f t="shared" si="48"/>
        <v>0</v>
      </c>
      <c r="AS25" s="115">
        <f t="shared" si="48"/>
        <v>0</v>
      </c>
      <c r="AT25" s="298">
        <f t="shared" si="49"/>
        <v>0</v>
      </c>
      <c r="AU25" s="41">
        <f t="shared" si="49"/>
        <v>0</v>
      </c>
      <c r="AV25" s="41">
        <f t="shared" si="49"/>
        <v>0</v>
      </c>
      <c r="AW25" s="41">
        <f t="shared" si="49"/>
        <v>0</v>
      </c>
      <c r="AX25" s="77">
        <f t="shared" si="49"/>
        <v>0</v>
      </c>
      <c r="AY25" s="296">
        <f>AY78</f>
        <v>0</v>
      </c>
      <c r="AZ25" s="41">
        <f t="shared" si="49"/>
        <v>0</v>
      </c>
      <c r="BA25" s="41">
        <f t="shared" si="49"/>
        <v>0</v>
      </c>
      <c r="BB25" s="41">
        <f t="shared" si="49"/>
        <v>0</v>
      </c>
      <c r="BC25" s="115">
        <f t="shared" si="49"/>
        <v>0</v>
      </c>
      <c r="BD25" s="208" t="s">
        <v>85</v>
      </c>
      <c r="BE25" s="193" t="s">
        <v>86</v>
      </c>
      <c r="BF25" s="25" t="s">
        <v>76</v>
      </c>
    </row>
    <row r="26" spans="1:58" s="16" customFormat="1" x14ac:dyDescent="0.25">
      <c r="A26" s="162" t="s">
        <v>87</v>
      </c>
      <c r="B26" s="24" t="s">
        <v>88</v>
      </c>
      <c r="C26" s="25" t="s">
        <v>76</v>
      </c>
      <c r="D26" s="77">
        <f t="shared" si="43"/>
        <v>9.2033279999999991</v>
      </c>
      <c r="E26" s="99">
        <f>J26+O26+T26+Y26</f>
        <v>7.5999995999999994</v>
      </c>
      <c r="F26" s="65">
        <f t="shared" si="17"/>
        <v>0</v>
      </c>
      <c r="G26" s="65">
        <f t="shared" si="18"/>
        <v>0</v>
      </c>
      <c r="H26" s="65">
        <f t="shared" si="19"/>
        <v>7.5999995999999994</v>
      </c>
      <c r="I26" s="100">
        <f t="shared" si="1"/>
        <v>0</v>
      </c>
      <c r="J26" s="101">
        <f t="shared" si="44"/>
        <v>0</v>
      </c>
      <c r="K26" s="41">
        <f t="shared" si="45"/>
        <v>0</v>
      </c>
      <c r="L26" s="41">
        <f t="shared" si="45"/>
        <v>0</v>
      </c>
      <c r="M26" s="41">
        <f t="shared" si="45"/>
        <v>0</v>
      </c>
      <c r="N26" s="115">
        <f t="shared" si="45"/>
        <v>0</v>
      </c>
      <c r="O26" s="95">
        <f t="shared" si="45"/>
        <v>0</v>
      </c>
      <c r="P26" s="41">
        <f t="shared" ref="P26:S26" si="52">P79</f>
        <v>0</v>
      </c>
      <c r="Q26" s="41">
        <f t="shared" si="52"/>
        <v>0</v>
      </c>
      <c r="R26" s="41">
        <f t="shared" si="52"/>
        <v>0</v>
      </c>
      <c r="S26" s="77">
        <f t="shared" si="52"/>
        <v>0</v>
      </c>
      <c r="T26" s="298">
        <f t="shared" si="46"/>
        <v>0</v>
      </c>
      <c r="U26" s="41">
        <f t="shared" ref="U26:X26" si="53">U79</f>
        <v>0</v>
      </c>
      <c r="V26" s="41">
        <f t="shared" si="53"/>
        <v>0</v>
      </c>
      <c r="W26" s="41">
        <f t="shared" si="53"/>
        <v>0</v>
      </c>
      <c r="X26" s="115">
        <f t="shared" si="53"/>
        <v>0</v>
      </c>
      <c r="Y26" s="95">
        <f t="shared" si="47"/>
        <v>7.5999995999999994</v>
      </c>
      <c r="Z26" s="41">
        <f t="shared" si="47"/>
        <v>0</v>
      </c>
      <c r="AA26" s="41">
        <f t="shared" si="47"/>
        <v>0</v>
      </c>
      <c r="AB26" s="41">
        <f t="shared" si="47"/>
        <v>7.5999995999999994</v>
      </c>
      <c r="AC26" s="115">
        <f t="shared" si="47"/>
        <v>0</v>
      </c>
      <c r="AD26" s="305">
        <f t="shared" si="47"/>
        <v>7.6694399999999989</v>
      </c>
      <c r="AE26" s="315">
        <f t="shared" si="24"/>
        <v>6.3333329999999997</v>
      </c>
      <c r="AF26" s="319">
        <f t="shared" si="8"/>
        <v>0</v>
      </c>
      <c r="AG26" s="317">
        <f t="shared" si="25"/>
        <v>0</v>
      </c>
      <c r="AH26" s="319">
        <f t="shared" si="26"/>
        <v>6.3333329999999997</v>
      </c>
      <c r="AI26" s="320">
        <f t="shared" si="9"/>
        <v>0</v>
      </c>
      <c r="AJ26" s="95">
        <f t="shared" si="48"/>
        <v>0</v>
      </c>
      <c r="AK26" s="41">
        <f t="shared" si="48"/>
        <v>0</v>
      </c>
      <c r="AL26" s="41">
        <f t="shared" si="48"/>
        <v>0</v>
      </c>
      <c r="AM26" s="41">
        <f t="shared" si="48"/>
        <v>0</v>
      </c>
      <c r="AN26" s="77">
        <f t="shared" si="48"/>
        <v>0</v>
      </c>
      <c r="AO26" s="101">
        <f t="shared" si="48"/>
        <v>0</v>
      </c>
      <c r="AP26" s="41">
        <f t="shared" si="48"/>
        <v>0</v>
      </c>
      <c r="AQ26" s="41">
        <f t="shared" si="48"/>
        <v>0</v>
      </c>
      <c r="AR26" s="41">
        <f t="shared" si="48"/>
        <v>0</v>
      </c>
      <c r="AS26" s="115">
        <f t="shared" si="48"/>
        <v>0</v>
      </c>
      <c r="AT26" s="298">
        <f t="shared" si="49"/>
        <v>0</v>
      </c>
      <c r="AU26" s="41">
        <f t="shared" si="49"/>
        <v>0</v>
      </c>
      <c r="AV26" s="41">
        <f t="shared" si="49"/>
        <v>0</v>
      </c>
      <c r="AW26" s="41">
        <f t="shared" si="49"/>
        <v>0</v>
      </c>
      <c r="AX26" s="77">
        <f t="shared" si="49"/>
        <v>0</v>
      </c>
      <c r="AY26" s="296">
        <f>AY79</f>
        <v>6.3333329999999997</v>
      </c>
      <c r="AZ26" s="41">
        <f t="shared" si="49"/>
        <v>0</v>
      </c>
      <c r="BA26" s="41">
        <f t="shared" si="49"/>
        <v>0</v>
      </c>
      <c r="BB26" s="41">
        <f t="shared" si="49"/>
        <v>6.3333329999999997</v>
      </c>
      <c r="BC26" s="115">
        <f t="shared" si="49"/>
        <v>0</v>
      </c>
      <c r="BD26" s="208" t="s">
        <v>87</v>
      </c>
      <c r="BE26" s="193" t="s">
        <v>88</v>
      </c>
      <c r="BF26" s="25" t="s">
        <v>76</v>
      </c>
    </row>
    <row r="27" spans="1:58" s="16" customFormat="1" x14ac:dyDescent="0.25">
      <c r="A27" s="163" t="s">
        <v>89</v>
      </c>
      <c r="B27" s="143" t="s">
        <v>90</v>
      </c>
      <c r="C27" s="26" t="s">
        <v>76</v>
      </c>
      <c r="D27" s="78">
        <f>D28+D49+D74+D77+D78+D79</f>
        <v>24.957167999999999</v>
      </c>
      <c r="E27" s="101">
        <f t="shared" ref="E27:I27" si="54">E28+E49+E74+E77+E78+E79</f>
        <v>23.899008812000002</v>
      </c>
      <c r="F27" s="42">
        <f t="shared" si="54"/>
        <v>0.70601899999999995</v>
      </c>
      <c r="G27" s="42">
        <f t="shared" si="54"/>
        <v>1.60419432</v>
      </c>
      <c r="H27" s="42">
        <f t="shared" si="54"/>
        <v>18.50349744</v>
      </c>
      <c r="I27" s="102">
        <f t="shared" si="54"/>
        <v>3.0852980519999997</v>
      </c>
      <c r="J27" s="101">
        <f>J28+J49+J74+J77+J78+J79</f>
        <v>5.7778409120000003</v>
      </c>
      <c r="K27" s="42">
        <f>K28+K49+K74+K77+K78+K79</f>
        <v>0.68561899999999998</v>
      </c>
      <c r="L27" s="42">
        <f>L28+L49+L74+L77+L78+L79</f>
        <v>0.38535766799999999</v>
      </c>
      <c r="M27" s="42">
        <f>M28+M49+M74+M77+M78+M79</f>
        <v>4.0682740440000007</v>
      </c>
      <c r="N27" s="102">
        <f>N28+N49+N74+N77+N78+N79</f>
        <v>0.63859019999999977</v>
      </c>
      <c r="O27" s="95">
        <f t="shared" ref="O27" si="55">O28+O49+O74+O77+O78+O79</f>
        <v>0.54440759999999999</v>
      </c>
      <c r="P27" s="42">
        <f t="shared" ref="P27:X27" si="56">P28+P49+P74+P77+P78+P79</f>
        <v>0</v>
      </c>
      <c r="Q27" s="42">
        <f t="shared" si="56"/>
        <v>0.128634</v>
      </c>
      <c r="R27" s="42">
        <f t="shared" si="56"/>
        <v>0.36117120000000003</v>
      </c>
      <c r="S27" s="78">
        <f t="shared" si="56"/>
        <v>5.4602399999999961E-2</v>
      </c>
      <c r="T27" s="298">
        <f t="shared" si="56"/>
        <v>1.6494039000000003</v>
      </c>
      <c r="U27" s="42">
        <f t="shared" si="56"/>
        <v>2.0400000000000001E-2</v>
      </c>
      <c r="V27" s="42">
        <f t="shared" si="56"/>
        <v>0.28380745200000002</v>
      </c>
      <c r="W27" s="42">
        <f t="shared" si="56"/>
        <v>1.232492556</v>
      </c>
      <c r="X27" s="102">
        <f t="shared" si="56"/>
        <v>0.11270389200000008</v>
      </c>
      <c r="Y27" s="95">
        <f t="shared" ref="Y27:AC27" si="57">Y28+Y49+Y74+Y77+Y78+Y79</f>
        <v>15.927356400000001</v>
      </c>
      <c r="Z27" s="42">
        <f t="shared" si="57"/>
        <v>0</v>
      </c>
      <c r="AA27" s="42">
        <f t="shared" si="57"/>
        <v>0.80639519999999998</v>
      </c>
      <c r="AB27" s="42">
        <f t="shared" si="57"/>
        <v>12.84155964</v>
      </c>
      <c r="AC27" s="102">
        <f t="shared" si="57"/>
        <v>2.2794015600000002</v>
      </c>
      <c r="AD27" s="305">
        <f>AD28+AD49+AD74+AD77+AD78+AD79</f>
        <v>20.797639999999998</v>
      </c>
      <c r="AE27" s="321">
        <f t="shared" si="24"/>
        <v>20.03011051</v>
      </c>
      <c r="AF27" s="322">
        <f t="shared" si="8"/>
        <v>0.70261899999999999</v>
      </c>
      <c r="AG27" s="323">
        <f t="shared" si="25"/>
        <v>1.3368286</v>
      </c>
      <c r="AH27" s="322">
        <f t="shared" si="26"/>
        <v>15.4195812</v>
      </c>
      <c r="AI27" s="324">
        <f t="shared" si="9"/>
        <v>2.5710817100000001</v>
      </c>
      <c r="AJ27" s="95">
        <f>AJ28+AJ49+AJ74+AJ77+AJ78+AJ79</f>
        <v>4.9291372600000001</v>
      </c>
      <c r="AK27" s="42">
        <f>AK28+AK49+AK74+AK77+AK78+AK79</f>
        <v>0.68561899999999998</v>
      </c>
      <c r="AL27" s="42">
        <f>AL28+AL49+AL74+AL77+AL78+AL79</f>
        <v>0.32113139000000002</v>
      </c>
      <c r="AM27" s="42">
        <f>AM28+AM49+AM74+AM77+AM78+AM79</f>
        <v>3.3902283700000004</v>
      </c>
      <c r="AN27" s="78">
        <f>AN28+AN49+AN74+AN77+AN78+AN79</f>
        <v>0.53215849999999987</v>
      </c>
      <c r="AO27" s="101">
        <f t="shared" ref="AO27:AS27" si="58">AO28+AO49+AO74+AO77+AO78+AO79</f>
        <v>0.45367299999999999</v>
      </c>
      <c r="AP27" s="42">
        <f t="shared" si="58"/>
        <v>0</v>
      </c>
      <c r="AQ27" s="42">
        <f t="shared" si="58"/>
        <v>0.107195</v>
      </c>
      <c r="AR27" s="42">
        <f t="shared" si="58"/>
        <v>0.30097600000000002</v>
      </c>
      <c r="AS27" s="102">
        <f t="shared" si="58"/>
        <v>4.5501999999999973E-2</v>
      </c>
      <c r="AT27" s="303">
        <f t="shared" ref="AT27:AX27" si="59">AT28+AT49+AT74+AT77+AT78+AT79</f>
        <v>1.3745032500000001</v>
      </c>
      <c r="AU27" s="42">
        <f t="shared" si="59"/>
        <v>1.7000000000000001E-2</v>
      </c>
      <c r="AV27" s="42">
        <f t="shared" si="59"/>
        <v>0.23650620999999999</v>
      </c>
      <c r="AW27" s="42">
        <f t="shared" si="59"/>
        <v>1.0270771299999999</v>
      </c>
      <c r="AX27" s="78">
        <f t="shared" si="59"/>
        <v>9.3919910000000079E-2</v>
      </c>
      <c r="AY27" s="296">
        <f t="shared" ref="AY27" si="60">AY20</f>
        <v>13.272797000000001</v>
      </c>
      <c r="AZ27" s="42">
        <f>AZ28+AZ49+AZ74+AZ77+AZ78+AZ79</f>
        <v>0</v>
      </c>
      <c r="BA27" s="42">
        <f>BA28+BA49+BA74+BA77+BA78+BA79</f>
        <v>0.67199600000000004</v>
      </c>
      <c r="BB27" s="42">
        <f>BB28+BB49+BB74+BB77+BB78+BB79</f>
        <v>10.7012997</v>
      </c>
      <c r="BC27" s="102">
        <f>BC28+BC49+BC74+BC77+BC78+BC79</f>
        <v>1.8995013000000001</v>
      </c>
      <c r="BD27" s="209" t="s">
        <v>89</v>
      </c>
      <c r="BE27" s="194" t="s">
        <v>90</v>
      </c>
      <c r="BF27" s="26" t="s">
        <v>76</v>
      </c>
    </row>
    <row r="28" spans="1:58" s="16" customFormat="1" ht="36" customHeight="1" x14ac:dyDescent="0.25">
      <c r="A28" s="164" t="s">
        <v>91</v>
      </c>
      <c r="B28" s="28" t="s">
        <v>92</v>
      </c>
      <c r="C28" s="27" t="s">
        <v>76</v>
      </c>
      <c r="D28" s="79">
        <f t="shared" ref="D28:I28" si="61">D29+D34+D37+D46</f>
        <v>0</v>
      </c>
      <c r="E28" s="101">
        <f t="shared" si="61"/>
        <v>1.7717303759999998</v>
      </c>
      <c r="F28" s="43">
        <f t="shared" si="61"/>
        <v>0</v>
      </c>
      <c r="G28" s="43">
        <f t="shared" si="61"/>
        <v>0.42388497599999997</v>
      </c>
      <c r="H28" s="43">
        <f t="shared" si="61"/>
        <v>1.1681812919999999</v>
      </c>
      <c r="I28" s="103">
        <f t="shared" si="61"/>
        <v>0.17966410799999999</v>
      </c>
      <c r="J28" s="101">
        <f>J29+J34+J37+J46</f>
        <v>0.28746271200000001</v>
      </c>
      <c r="K28" s="43">
        <f>K29+K34+K37+K46</f>
        <v>0</v>
      </c>
      <c r="L28" s="43">
        <f t="shared" ref="L28:N28" si="62">L29+L34+L37+L46</f>
        <v>6.135766799999999E-2</v>
      </c>
      <c r="M28" s="43">
        <f t="shared" si="62"/>
        <v>0.200674044</v>
      </c>
      <c r="N28" s="103">
        <f t="shared" si="62"/>
        <v>2.543100000000002E-2</v>
      </c>
      <c r="O28" s="95">
        <f>O29+O34+O37+O46</f>
        <v>0.42190319999999998</v>
      </c>
      <c r="P28" s="43">
        <f t="shared" ref="P28" si="63">P29+P34+P37+P46</f>
        <v>0</v>
      </c>
      <c r="Q28" s="43">
        <f t="shared" ref="Q28" si="64">Q29+Q34+Q37+Q46</f>
        <v>0.1019124</v>
      </c>
      <c r="R28" s="43">
        <f t="shared" ref="R28" si="65">R29+R34+R37+R46</f>
        <v>0.27666960000000002</v>
      </c>
      <c r="S28" s="79">
        <f t="shared" ref="S28" si="66">S29+S34+S37+S46</f>
        <v>4.3321199999999956E-2</v>
      </c>
      <c r="T28" s="298">
        <f>T29+T34+T37+T46</f>
        <v>0.57759326400000011</v>
      </c>
      <c r="U28" s="43">
        <f t="shared" ref="U28" si="67">U29+U34+U37+U46</f>
        <v>0</v>
      </c>
      <c r="V28" s="43">
        <f t="shared" ref="V28" si="68">V29+V34+V37+V46</f>
        <v>0.124599708</v>
      </c>
      <c r="W28" s="43">
        <f t="shared" ref="W28" si="69">W29+W34+W37+W46</f>
        <v>0.40142164800000002</v>
      </c>
      <c r="X28" s="103">
        <f t="shared" ref="X28" si="70">X29+X34+X37+X46</f>
        <v>5.1571908000000007E-2</v>
      </c>
      <c r="Y28" s="95">
        <f t="shared" ref="Y28" si="71">Y29+Y34+Y37+Y46</f>
        <v>0.48477119999999996</v>
      </c>
      <c r="Z28" s="43">
        <f t="shared" ref="Z28" si="72">Z29+Z34+Z37+Z46</f>
        <v>0</v>
      </c>
      <c r="AA28" s="43">
        <f t="shared" ref="AA28" si="73">AA29+AA34+AA37+AA46</f>
        <v>0.1360152</v>
      </c>
      <c r="AB28" s="43">
        <f t="shared" ref="AB28" si="74">AB29+AB34+AB37+AB46</f>
        <v>0.28941600000000001</v>
      </c>
      <c r="AC28" s="103">
        <f t="shared" ref="AC28:AD28" si="75">AC29+AC34+AC37+AC46</f>
        <v>5.9340000000000004E-2</v>
      </c>
      <c r="AD28" s="306">
        <f t="shared" si="75"/>
        <v>0</v>
      </c>
      <c r="AE28" s="325">
        <f t="shared" si="24"/>
        <v>1.4764419800000002</v>
      </c>
      <c r="AF28" s="326">
        <f t="shared" si="8"/>
        <v>0</v>
      </c>
      <c r="AG28" s="327">
        <f t="shared" si="25"/>
        <v>0.35323747999999999</v>
      </c>
      <c r="AH28" s="326">
        <f t="shared" si="26"/>
        <v>0.97348440999999997</v>
      </c>
      <c r="AI28" s="328">
        <f t="shared" si="9"/>
        <v>0.14972009</v>
      </c>
      <c r="AJ28" s="95">
        <f>AJ29+AJ34+AJ37+AJ46</f>
        <v>0.23955226000000002</v>
      </c>
      <c r="AK28" s="43">
        <f>AK29+AK34+AK37+AK46</f>
        <v>0</v>
      </c>
      <c r="AL28" s="43">
        <f t="shared" ref="AL28:AN28" si="76">AL29+AL34+AL37+AL46</f>
        <v>5.1131389999999999E-2</v>
      </c>
      <c r="AM28" s="43">
        <f t="shared" si="76"/>
        <v>0.16722836999999999</v>
      </c>
      <c r="AN28" s="79">
        <f t="shared" si="76"/>
        <v>2.1192500000000017E-2</v>
      </c>
      <c r="AO28" s="101">
        <f>AO29+AO34+AO37+AO46</f>
        <v>0.35158600000000001</v>
      </c>
      <c r="AP28" s="43">
        <f t="shared" ref="AP28:AS28" si="77">AP29+AP34+AP37+AP46</f>
        <v>0</v>
      </c>
      <c r="AQ28" s="43">
        <f t="shared" si="77"/>
        <v>8.4927000000000002E-2</v>
      </c>
      <c r="AR28" s="43">
        <f t="shared" si="77"/>
        <v>0.23055800000000001</v>
      </c>
      <c r="AS28" s="103">
        <f t="shared" si="77"/>
        <v>3.6100999999999966E-2</v>
      </c>
      <c r="AT28" s="303">
        <f>AT29+AT34+AT37+AT46</f>
        <v>0.48132772000000001</v>
      </c>
      <c r="AU28" s="43">
        <f t="shared" ref="AU28:AX28" si="78">AU29+AU34+AU37+AU46</f>
        <v>0</v>
      </c>
      <c r="AV28" s="43">
        <f t="shared" si="78"/>
        <v>0.10383309</v>
      </c>
      <c r="AW28" s="43">
        <f t="shared" si="78"/>
        <v>0.33451804000000002</v>
      </c>
      <c r="AX28" s="79">
        <f t="shared" si="78"/>
        <v>4.2976590000000009E-2</v>
      </c>
      <c r="AY28" s="296">
        <f>AY29+AY34+AY37+AY46</f>
        <v>0.403976</v>
      </c>
      <c r="AZ28" s="43">
        <f t="shared" ref="AZ28" si="79">AZ29+AZ34+AZ37+AZ46</f>
        <v>0</v>
      </c>
      <c r="BA28" s="43">
        <f t="shared" ref="BA28" si="80">BA29+BA34+BA37+BA46</f>
        <v>0.113346</v>
      </c>
      <c r="BB28" s="43">
        <f t="shared" ref="BB28" si="81">BB29+BB34+BB37+BB46</f>
        <v>0.24118000000000001</v>
      </c>
      <c r="BC28" s="103">
        <f t="shared" ref="BC28" si="82">BC29+BC34+BC37+BC46</f>
        <v>4.9450000000000008E-2</v>
      </c>
      <c r="BD28" s="210" t="s">
        <v>91</v>
      </c>
      <c r="BE28" s="195" t="s">
        <v>92</v>
      </c>
      <c r="BF28" s="27" t="s">
        <v>76</v>
      </c>
    </row>
    <row r="29" spans="1:58" s="16" customFormat="1" ht="38.25" x14ac:dyDescent="0.25">
      <c r="A29" s="165" t="s">
        <v>93</v>
      </c>
      <c r="B29" s="30" t="s">
        <v>94</v>
      </c>
      <c r="C29" s="29" t="s">
        <v>76</v>
      </c>
      <c r="D29" s="80">
        <f t="shared" ref="D29:I29" si="83">SUM(D30:D32)</f>
        <v>0</v>
      </c>
      <c r="E29" s="101">
        <f t="shared" si="83"/>
        <v>1.7717303759999998</v>
      </c>
      <c r="F29" s="44">
        <f t="shared" si="83"/>
        <v>0</v>
      </c>
      <c r="G29" s="44">
        <f t="shared" si="83"/>
        <v>0.42388497599999997</v>
      </c>
      <c r="H29" s="44">
        <f t="shared" si="83"/>
        <v>1.1681812919999999</v>
      </c>
      <c r="I29" s="104">
        <f t="shared" si="83"/>
        <v>0.17966410799999999</v>
      </c>
      <c r="J29" s="101">
        <f>SUM(J30:J32)</f>
        <v>0.28746271200000001</v>
      </c>
      <c r="K29" s="44">
        <f t="shared" ref="K29:N29" si="84">SUM(K30:K32)</f>
        <v>0</v>
      </c>
      <c r="L29" s="44">
        <f t="shared" si="84"/>
        <v>6.135766799999999E-2</v>
      </c>
      <c r="M29" s="44">
        <f t="shared" si="84"/>
        <v>0.200674044</v>
      </c>
      <c r="N29" s="104">
        <f t="shared" si="84"/>
        <v>2.543100000000002E-2</v>
      </c>
      <c r="O29" s="95">
        <f>SUM(O30:O32)</f>
        <v>0.42190319999999998</v>
      </c>
      <c r="P29" s="44">
        <f t="shared" ref="P29" si="85">SUM(P30:P32)</f>
        <v>0</v>
      </c>
      <c r="Q29" s="44">
        <f t="shared" ref="Q29" si="86">SUM(Q30:Q32)</f>
        <v>0.1019124</v>
      </c>
      <c r="R29" s="44">
        <f t="shared" ref="R29" si="87">SUM(R30:R32)</f>
        <v>0.27666960000000002</v>
      </c>
      <c r="S29" s="80">
        <f t="shared" ref="S29" si="88">SUM(S30:S32)</f>
        <v>4.3321199999999956E-2</v>
      </c>
      <c r="T29" s="298">
        <f>SUM(T30:T32)</f>
        <v>0.57759326400000011</v>
      </c>
      <c r="U29" s="44">
        <f t="shared" ref="U29" si="89">SUM(U30:U32)</f>
        <v>0</v>
      </c>
      <c r="V29" s="44">
        <f t="shared" ref="V29" si="90">SUM(V30:V32)</f>
        <v>0.124599708</v>
      </c>
      <c r="W29" s="44">
        <f t="shared" ref="W29" si="91">SUM(W30:W32)</f>
        <v>0.40142164800000002</v>
      </c>
      <c r="X29" s="104">
        <f t="shared" ref="X29" si="92">SUM(X30:X32)</f>
        <v>5.1571908000000007E-2</v>
      </c>
      <c r="Y29" s="95">
        <f t="shared" ref="Y29" si="93">SUM(Y30:Y32)</f>
        <v>0.48477119999999996</v>
      </c>
      <c r="Z29" s="44">
        <f t="shared" ref="Z29" si="94">SUM(Z30:Z32)</f>
        <v>0</v>
      </c>
      <c r="AA29" s="44">
        <f t="shared" ref="AA29" si="95">SUM(AA30:AA32)</f>
        <v>0.1360152</v>
      </c>
      <c r="AB29" s="44">
        <f t="shared" ref="AB29" si="96">SUM(AB30:AB32)</f>
        <v>0.28941600000000001</v>
      </c>
      <c r="AC29" s="104">
        <f t="shared" ref="AC29" si="97">SUM(AC30:AC32)</f>
        <v>5.9340000000000004E-2</v>
      </c>
      <c r="AD29" s="306">
        <f t="shared" ref="AD29" si="98">SUM(AD30:AD32)</f>
        <v>0</v>
      </c>
      <c r="AE29" s="329">
        <f t="shared" si="24"/>
        <v>1.4764419800000002</v>
      </c>
      <c r="AF29" s="73">
        <f t="shared" si="8"/>
        <v>0</v>
      </c>
      <c r="AG29" s="330">
        <f t="shared" si="25"/>
        <v>0.35323747999999999</v>
      </c>
      <c r="AH29" s="73">
        <f t="shared" si="26"/>
        <v>0.97348440999999997</v>
      </c>
      <c r="AI29" s="111">
        <f t="shared" si="9"/>
        <v>0.14972009</v>
      </c>
      <c r="AJ29" s="95">
        <f>SUM(AJ30:AJ32)</f>
        <v>0.23955226000000002</v>
      </c>
      <c r="AK29" s="44">
        <f t="shared" ref="AK29:AN29" si="99">SUM(AK30:AK32)</f>
        <v>0</v>
      </c>
      <c r="AL29" s="44">
        <f t="shared" si="99"/>
        <v>5.1131389999999999E-2</v>
      </c>
      <c r="AM29" s="44">
        <f t="shared" si="99"/>
        <v>0.16722836999999999</v>
      </c>
      <c r="AN29" s="80">
        <f t="shared" si="99"/>
        <v>2.1192500000000017E-2</v>
      </c>
      <c r="AO29" s="101">
        <f>SUM(AO30:AO32)</f>
        <v>0.35158600000000001</v>
      </c>
      <c r="AP29" s="44">
        <f t="shared" ref="AP29:AS29" si="100">SUM(AP30:AP32)</f>
        <v>0</v>
      </c>
      <c r="AQ29" s="44">
        <f t="shared" si="100"/>
        <v>8.4927000000000002E-2</v>
      </c>
      <c r="AR29" s="44">
        <f t="shared" si="100"/>
        <v>0.23055800000000001</v>
      </c>
      <c r="AS29" s="104">
        <f t="shared" si="100"/>
        <v>3.6100999999999966E-2</v>
      </c>
      <c r="AT29" s="303">
        <f>SUM(AT30:AT32)</f>
        <v>0.48132772000000001</v>
      </c>
      <c r="AU29" s="44">
        <f t="shared" ref="AU29:AX29" si="101">SUM(AU30:AU32)</f>
        <v>0</v>
      </c>
      <c r="AV29" s="44">
        <f t="shared" si="101"/>
        <v>0.10383309</v>
      </c>
      <c r="AW29" s="44">
        <f t="shared" si="101"/>
        <v>0.33451804000000002</v>
      </c>
      <c r="AX29" s="80">
        <f t="shared" si="101"/>
        <v>4.2976590000000009E-2</v>
      </c>
      <c r="AY29" s="296">
        <f>SUM(AY30:AY32)</f>
        <v>0.403976</v>
      </c>
      <c r="AZ29" s="44">
        <f t="shared" ref="AZ29" si="102">SUM(AZ30:AZ32)</f>
        <v>0</v>
      </c>
      <c r="BA29" s="44">
        <f t="shared" ref="BA29" si="103">SUM(BA30:BA32)</f>
        <v>0.113346</v>
      </c>
      <c r="BB29" s="44">
        <f t="shared" ref="BB29" si="104">SUM(BB30:BB32)</f>
        <v>0.24118000000000001</v>
      </c>
      <c r="BC29" s="104">
        <f t="shared" ref="BC29" si="105">SUM(BC30:BC32)</f>
        <v>4.9450000000000008E-2</v>
      </c>
      <c r="BD29" s="211" t="s">
        <v>93</v>
      </c>
      <c r="BE29" s="196" t="s">
        <v>94</v>
      </c>
      <c r="BF29" s="29" t="s">
        <v>76</v>
      </c>
    </row>
    <row r="30" spans="1:58" s="16" customFormat="1" ht="60" customHeight="1" x14ac:dyDescent="0.25">
      <c r="A30" s="166" t="s">
        <v>95</v>
      </c>
      <c r="B30" s="32" t="s">
        <v>96</v>
      </c>
      <c r="C30" s="31" t="s">
        <v>76</v>
      </c>
      <c r="D30" s="81">
        <v>0</v>
      </c>
      <c r="E30" s="105">
        <f t="shared" si="16"/>
        <v>0.99398176799999993</v>
      </c>
      <c r="F30" s="70">
        <f t="shared" si="17"/>
        <v>0</v>
      </c>
      <c r="G30" s="70">
        <f t="shared" si="18"/>
        <v>0.23343661200000002</v>
      </c>
      <c r="H30" s="70">
        <f t="shared" si="19"/>
        <v>0.661715952</v>
      </c>
      <c r="I30" s="106">
        <f t="shared" si="1"/>
        <v>9.882920399999999E-2</v>
      </c>
      <c r="J30" s="101">
        <f>SUM(K30:N30)</f>
        <v>0.13529518800000001</v>
      </c>
      <c r="K30" s="184">
        <f>AK30*1.2</f>
        <v>0</v>
      </c>
      <c r="L30" s="184">
        <f>AL30*1.2</f>
        <v>3.0426767999999996E-2</v>
      </c>
      <c r="M30" s="184">
        <f>AM30*1.2</f>
        <v>9.1544843999999972E-2</v>
      </c>
      <c r="N30" s="186">
        <f>AN30*1.2</f>
        <v>1.3323576000000031E-2</v>
      </c>
      <c r="O30" s="101">
        <f>SUM(P30:S30)</f>
        <v>0.42190319999999998</v>
      </c>
      <c r="P30" s="184">
        <f>AP30*1.2</f>
        <v>0</v>
      </c>
      <c r="Q30" s="184">
        <f>AQ30*1.2</f>
        <v>0.1019124</v>
      </c>
      <c r="R30" s="184">
        <f>AR30*1.2</f>
        <v>0.27666960000000002</v>
      </c>
      <c r="S30" s="186">
        <f>AS30*1.2</f>
        <v>4.3321199999999956E-2</v>
      </c>
      <c r="T30" s="101">
        <f>SUM(U30:X30)</f>
        <v>0.30786177600000003</v>
      </c>
      <c r="U30" s="184">
        <f>AU30*1.2</f>
        <v>0</v>
      </c>
      <c r="V30" s="184">
        <f>AV30*1.2</f>
        <v>7.7174244000000003E-2</v>
      </c>
      <c r="W30" s="184">
        <f>AW30*1.2</f>
        <v>0.19911550800000002</v>
      </c>
      <c r="X30" s="186">
        <f>AX30*1.2</f>
        <v>3.1572023999999983E-2</v>
      </c>
      <c r="Y30" s="101">
        <f>SUM(Z30:AC30)</f>
        <v>0.128921604</v>
      </c>
      <c r="Z30" s="184">
        <f>AZ30*1.2</f>
        <v>0</v>
      </c>
      <c r="AA30" s="184">
        <f>BA30*1.2</f>
        <v>2.3923199999999995E-2</v>
      </c>
      <c r="AB30" s="184">
        <f>BB30*1.2</f>
        <v>9.4385999999999998E-2</v>
      </c>
      <c r="AC30" s="186">
        <f>BC30*1.2</f>
        <v>1.0612404000000015E-2</v>
      </c>
      <c r="AD30" s="307">
        <v>0</v>
      </c>
      <c r="AE30" s="133">
        <f t="shared" si="24"/>
        <v>0.82831813999999993</v>
      </c>
      <c r="AF30" s="65">
        <f t="shared" si="8"/>
        <v>0</v>
      </c>
      <c r="AG30" s="183">
        <f t="shared" si="25"/>
        <v>0.19453050999999999</v>
      </c>
      <c r="AH30" s="65">
        <f t="shared" si="26"/>
        <v>0.55142996</v>
      </c>
      <c r="AI30" s="100">
        <f t="shared" si="9"/>
        <v>8.2357669999999994E-2</v>
      </c>
      <c r="AJ30" s="250">
        <v>0.11274599</v>
      </c>
      <c r="AK30" s="55">
        <v>0</v>
      </c>
      <c r="AL30" s="251">
        <f>0.05113139-AL31</f>
        <v>2.5355639999999999E-2</v>
      </c>
      <c r="AM30" s="251">
        <f>0.16722837-AM31</f>
        <v>7.6287369999999979E-2</v>
      </c>
      <c r="AN30" s="252">
        <f>AJ30-AK30-AL30-AM30</f>
        <v>1.1102980000000026E-2</v>
      </c>
      <c r="AO30" s="176">
        <v>0.35158600000000001</v>
      </c>
      <c r="AP30" s="55">
        <v>0</v>
      </c>
      <c r="AQ30" s="55">
        <v>8.4927000000000002E-2</v>
      </c>
      <c r="AR30" s="55">
        <v>0.23055800000000001</v>
      </c>
      <c r="AS30" s="90">
        <f>AO30-AP30-AQ30-AR30</f>
        <v>3.6100999999999966E-2</v>
      </c>
      <c r="AT30" s="302">
        <f>0.48132772-AT31</f>
        <v>0.25655148</v>
      </c>
      <c r="AU30" s="55">
        <v>0</v>
      </c>
      <c r="AV30" s="55">
        <f>0.10383309-AV31</f>
        <v>6.4311870000000007E-2</v>
      </c>
      <c r="AW30" s="55">
        <f>0.33451804-AW31</f>
        <v>0.16592959000000002</v>
      </c>
      <c r="AX30" s="90">
        <f>AT30-AU30-AV30-AW30</f>
        <v>2.631001999999999E-2</v>
      </c>
      <c r="AY30" s="302">
        <f>0.403976-AY31</f>
        <v>0.10743467000000001</v>
      </c>
      <c r="AZ30" s="55">
        <v>0</v>
      </c>
      <c r="BA30" s="55">
        <f>0.113346-BA31</f>
        <v>1.9935999999999995E-2</v>
      </c>
      <c r="BB30" s="55">
        <f>0.24118-BB31</f>
        <v>7.8655000000000003E-2</v>
      </c>
      <c r="BC30" s="123">
        <f>AY30-AZ30-BA30-BB30</f>
        <v>8.8436700000000118E-3</v>
      </c>
      <c r="BD30" s="212" t="s">
        <v>95</v>
      </c>
      <c r="BE30" s="197" t="s">
        <v>96</v>
      </c>
      <c r="BF30" s="31" t="s">
        <v>76</v>
      </c>
    </row>
    <row r="31" spans="1:58" s="16" customFormat="1" ht="60.75" customHeight="1" x14ac:dyDescent="0.25">
      <c r="A31" s="166" t="s">
        <v>97</v>
      </c>
      <c r="B31" s="32" t="s">
        <v>98</v>
      </c>
      <c r="C31" s="31" t="s">
        <v>76</v>
      </c>
      <c r="D31" s="81">
        <v>0</v>
      </c>
      <c r="E31" s="185">
        <f t="shared" si="16"/>
        <v>0.77774860800000001</v>
      </c>
      <c r="F31" s="70">
        <f t="shared" si="17"/>
        <v>0</v>
      </c>
      <c r="G31" s="70">
        <f t="shared" si="18"/>
        <v>0.19044836399999998</v>
      </c>
      <c r="H31" s="70">
        <f t="shared" si="19"/>
        <v>0.50646533999999999</v>
      </c>
      <c r="I31" s="106">
        <f t="shared" si="1"/>
        <v>8.0834904000000013E-2</v>
      </c>
      <c r="J31" s="101">
        <f t="shared" ref="J31:J32" si="106">SUM(K31:N31)</f>
        <v>0.152167524</v>
      </c>
      <c r="K31" s="184">
        <f t="shared" ref="K31:M33" si="107">AK31*1.2</f>
        <v>0</v>
      </c>
      <c r="L31" s="184">
        <f t="shared" si="107"/>
        <v>3.0930899999999997E-2</v>
      </c>
      <c r="M31" s="184">
        <f t="shared" si="107"/>
        <v>0.10912920000000001</v>
      </c>
      <c r="N31" s="186">
        <f t="shared" ref="N31:N32" si="108">AN31*1.2</f>
        <v>1.2107423999999988E-2</v>
      </c>
      <c r="O31" s="101">
        <f t="shared" ref="O31:O32" si="109">SUM(P31:S31)</f>
        <v>0</v>
      </c>
      <c r="P31" s="184">
        <f t="shared" ref="P31:R33" si="110">AP31*1.2</f>
        <v>0</v>
      </c>
      <c r="Q31" s="184">
        <f t="shared" si="110"/>
        <v>0</v>
      </c>
      <c r="R31" s="184">
        <f t="shared" si="110"/>
        <v>0</v>
      </c>
      <c r="S31" s="186">
        <f t="shared" ref="S31:S32" si="111">AS31*1.2</f>
        <v>0</v>
      </c>
      <c r="T31" s="101">
        <f t="shared" ref="T31:T32" si="112">SUM(U31:X31)</f>
        <v>0.26973148800000002</v>
      </c>
      <c r="U31" s="184">
        <f t="shared" ref="U31:W33" si="113">AU31*1.2</f>
        <v>0</v>
      </c>
      <c r="V31" s="184">
        <f t="shared" si="113"/>
        <v>4.7425463999999994E-2</v>
      </c>
      <c r="W31" s="184">
        <f t="shared" si="113"/>
        <v>0.20230614</v>
      </c>
      <c r="X31" s="186">
        <f t="shared" ref="X31:X32" si="114">AX31*1.2</f>
        <v>1.9999884000000023E-2</v>
      </c>
      <c r="Y31" s="101">
        <f t="shared" ref="Y31:Y32" si="115">SUM(Z31:AC31)</f>
        <v>0.35584959599999999</v>
      </c>
      <c r="Z31" s="184">
        <f t="shared" ref="Z31:AB33" si="116">AZ31*1.2</f>
        <v>0</v>
      </c>
      <c r="AA31" s="184">
        <f t="shared" si="116"/>
        <v>0.11209200000000001</v>
      </c>
      <c r="AB31" s="184">
        <f t="shared" si="116"/>
        <v>0.19503000000000001</v>
      </c>
      <c r="AC31" s="186">
        <f t="shared" ref="AC31:AC32" si="117">BC31*1.2</f>
        <v>4.8727595999999991E-2</v>
      </c>
      <c r="AD31" s="307">
        <v>0</v>
      </c>
      <c r="AE31" s="133">
        <f t="shared" si="24"/>
        <v>0.64812384000000001</v>
      </c>
      <c r="AF31" s="65">
        <f t="shared" si="8"/>
        <v>0</v>
      </c>
      <c r="AG31" s="183">
        <f t="shared" si="25"/>
        <v>0.15870697</v>
      </c>
      <c r="AH31" s="65">
        <f t="shared" si="26"/>
        <v>0.42205444999999997</v>
      </c>
      <c r="AI31" s="100">
        <f t="shared" si="9"/>
        <v>6.7362420000000006E-2</v>
      </c>
      <c r="AJ31" s="250">
        <v>0.12680627</v>
      </c>
      <c r="AK31" s="55">
        <v>0</v>
      </c>
      <c r="AL31" s="251">
        <f>(21487.47+4288.28)/1000000</f>
        <v>2.577575E-2</v>
      </c>
      <c r="AM31" s="251">
        <f>0.08173805+0.00920295</f>
        <v>9.0941000000000008E-2</v>
      </c>
      <c r="AN31" s="252">
        <f>AJ31-AK31-AL31-AM31</f>
        <v>1.0089519999999991E-2</v>
      </c>
      <c r="AO31" s="176">
        <v>0</v>
      </c>
      <c r="AP31" s="55">
        <v>0</v>
      </c>
      <c r="AQ31" s="55">
        <v>0</v>
      </c>
      <c r="AR31" s="55">
        <v>0</v>
      </c>
      <c r="AS31" s="90">
        <f>AO31-AP31-AQ31-AR31</f>
        <v>0</v>
      </c>
      <c r="AT31" s="176">
        <f>0.1302828+0.09449344</f>
        <v>0.22477624000000002</v>
      </c>
      <c r="AU31" s="55">
        <v>0</v>
      </c>
      <c r="AV31" s="55">
        <f>0.01890601+0.02061521</f>
        <v>3.9521219999999996E-2</v>
      </c>
      <c r="AW31" s="55">
        <f>0.10316367+0.06542478</f>
        <v>0.16858845</v>
      </c>
      <c r="AX31" s="90">
        <f>AT31-AU31-AV31-AW31</f>
        <v>1.6666570000000019E-2</v>
      </c>
      <c r="AY31" s="176">
        <f>0.29654133</f>
        <v>0.29654132999999999</v>
      </c>
      <c r="AZ31" s="55">
        <v>0</v>
      </c>
      <c r="BA31" s="55">
        <f>0.09341</f>
        <v>9.3410000000000007E-2</v>
      </c>
      <c r="BB31" s="55">
        <v>0.162525</v>
      </c>
      <c r="BC31" s="123">
        <f>AY31-AZ31-BA31-BB31</f>
        <v>4.0606329999999996E-2</v>
      </c>
      <c r="BD31" s="212" t="s">
        <v>97</v>
      </c>
      <c r="BE31" s="197" t="s">
        <v>98</v>
      </c>
      <c r="BF31" s="31" t="s">
        <v>76</v>
      </c>
    </row>
    <row r="32" spans="1:58" s="16" customFormat="1" ht="62.25" customHeight="1" x14ac:dyDescent="0.25">
      <c r="A32" s="166" t="s">
        <v>99</v>
      </c>
      <c r="B32" s="32" t="s">
        <v>100</v>
      </c>
      <c r="C32" s="31" t="s">
        <v>76</v>
      </c>
      <c r="D32" s="81">
        <f>D33</f>
        <v>0</v>
      </c>
      <c r="E32" s="105">
        <f t="shared" si="16"/>
        <v>0</v>
      </c>
      <c r="F32" s="45">
        <f t="shared" ref="F32:BC32" si="118">F33</f>
        <v>0</v>
      </c>
      <c r="G32" s="45">
        <f t="shared" si="118"/>
        <v>0</v>
      </c>
      <c r="H32" s="45">
        <f t="shared" si="118"/>
        <v>0</v>
      </c>
      <c r="I32" s="107">
        <f t="shared" si="118"/>
        <v>0</v>
      </c>
      <c r="J32" s="101">
        <f t="shared" si="106"/>
        <v>0</v>
      </c>
      <c r="K32" s="184">
        <f t="shared" si="107"/>
        <v>0</v>
      </c>
      <c r="L32" s="184">
        <f t="shared" si="107"/>
        <v>0</v>
      </c>
      <c r="M32" s="184">
        <f t="shared" si="107"/>
        <v>0</v>
      </c>
      <c r="N32" s="186">
        <f t="shared" si="108"/>
        <v>0</v>
      </c>
      <c r="O32" s="101">
        <f t="shared" si="109"/>
        <v>0</v>
      </c>
      <c r="P32" s="184">
        <f t="shared" si="110"/>
        <v>0</v>
      </c>
      <c r="Q32" s="184">
        <f t="shared" si="110"/>
        <v>0</v>
      </c>
      <c r="R32" s="184">
        <f t="shared" si="110"/>
        <v>0</v>
      </c>
      <c r="S32" s="186">
        <f t="shared" si="111"/>
        <v>0</v>
      </c>
      <c r="T32" s="101">
        <f t="shared" si="112"/>
        <v>0</v>
      </c>
      <c r="U32" s="184">
        <f t="shared" si="113"/>
        <v>0</v>
      </c>
      <c r="V32" s="184">
        <f t="shared" si="113"/>
        <v>0</v>
      </c>
      <c r="W32" s="184">
        <f t="shared" si="113"/>
        <v>0</v>
      </c>
      <c r="X32" s="186">
        <f t="shared" si="114"/>
        <v>0</v>
      </c>
      <c r="Y32" s="101">
        <f t="shared" si="115"/>
        <v>0</v>
      </c>
      <c r="Z32" s="184">
        <f t="shared" si="116"/>
        <v>0</v>
      </c>
      <c r="AA32" s="184">
        <f t="shared" si="116"/>
        <v>0</v>
      </c>
      <c r="AB32" s="184">
        <f t="shared" si="116"/>
        <v>0</v>
      </c>
      <c r="AC32" s="186">
        <f t="shared" si="117"/>
        <v>0</v>
      </c>
      <c r="AD32" s="307">
        <f>AD33</f>
        <v>0</v>
      </c>
      <c r="AE32" s="253">
        <f t="shared" si="118"/>
        <v>0</v>
      </c>
      <c r="AF32" s="254">
        <f t="shared" si="118"/>
        <v>0</v>
      </c>
      <c r="AG32" s="183">
        <f>AL32+AQ32+AV32+BA32</f>
        <v>0</v>
      </c>
      <c r="AH32" s="139">
        <f t="shared" si="118"/>
        <v>0</v>
      </c>
      <c r="AI32" s="140">
        <f t="shared" si="118"/>
        <v>0</v>
      </c>
      <c r="AJ32" s="300">
        <v>0</v>
      </c>
      <c r="AK32" s="55">
        <f t="shared" ref="AK32" si="119">AK33</f>
        <v>0</v>
      </c>
      <c r="AL32" s="55">
        <f t="shared" ref="AL32" si="120">AL33</f>
        <v>0</v>
      </c>
      <c r="AM32" s="55">
        <f t="shared" ref="AM32" si="121">AM33</f>
        <v>0</v>
      </c>
      <c r="AN32" s="114">
        <f t="shared" ref="AN32" si="122">AN33</f>
        <v>0</v>
      </c>
      <c r="AO32" s="301">
        <v>0</v>
      </c>
      <c r="AP32" s="55">
        <v>0</v>
      </c>
      <c r="AQ32" s="55">
        <v>0</v>
      </c>
      <c r="AR32" s="55">
        <v>0</v>
      </c>
      <c r="AS32" s="114">
        <f t="shared" ref="AS32" si="123">AS33</f>
        <v>0</v>
      </c>
      <c r="AT32" s="301">
        <v>0</v>
      </c>
      <c r="AU32" s="55">
        <v>0</v>
      </c>
      <c r="AV32" s="55">
        <v>0</v>
      </c>
      <c r="AW32" s="55">
        <v>0</v>
      </c>
      <c r="AX32" s="114">
        <f t="shared" ref="AX32" si="124">AX33</f>
        <v>0</v>
      </c>
      <c r="AY32" s="301">
        <v>0</v>
      </c>
      <c r="AZ32" s="55">
        <v>0</v>
      </c>
      <c r="BA32" s="55">
        <v>0</v>
      </c>
      <c r="BB32" s="55">
        <v>0</v>
      </c>
      <c r="BC32" s="187">
        <f t="shared" si="118"/>
        <v>0</v>
      </c>
      <c r="BD32" s="212" t="s">
        <v>99</v>
      </c>
      <c r="BE32" s="197" t="s">
        <v>100</v>
      </c>
      <c r="BF32" s="31" t="s">
        <v>76</v>
      </c>
    </row>
    <row r="33" spans="1:58" s="16" customFormat="1" ht="33" hidden="1" customHeight="1" outlineLevel="1" x14ac:dyDescent="0.25">
      <c r="A33" s="167" t="s">
        <v>202</v>
      </c>
      <c r="B33" s="74"/>
      <c r="C33" s="75"/>
      <c r="D33" s="137"/>
      <c r="E33" s="105">
        <f t="shared" si="16"/>
        <v>0</v>
      </c>
      <c r="F33" s="70"/>
      <c r="G33" s="70"/>
      <c r="H33" s="70"/>
      <c r="I33" s="106"/>
      <c r="J33" s="101">
        <f t="shared" ref="J33" si="125">SUM(K33:N33)</f>
        <v>0</v>
      </c>
      <c r="K33" s="184">
        <f t="shared" si="107"/>
        <v>0</v>
      </c>
      <c r="L33" s="184">
        <f t="shared" si="107"/>
        <v>0</v>
      </c>
      <c r="M33" s="184">
        <f t="shared" si="107"/>
        <v>0</v>
      </c>
      <c r="N33" s="186">
        <f t="shared" ref="N33" si="126">AN33*1.2</f>
        <v>0</v>
      </c>
      <c r="O33" s="101">
        <f t="shared" ref="O33" si="127">SUM(P33:S33)</f>
        <v>0</v>
      </c>
      <c r="P33" s="184">
        <f t="shared" si="110"/>
        <v>0</v>
      </c>
      <c r="Q33" s="184">
        <f t="shared" si="110"/>
        <v>0</v>
      </c>
      <c r="R33" s="184">
        <f t="shared" si="110"/>
        <v>0</v>
      </c>
      <c r="S33" s="186">
        <f t="shared" ref="S33" si="128">AS33*1.2</f>
        <v>0</v>
      </c>
      <c r="T33" s="101">
        <f t="shared" ref="T33" si="129">SUM(U33:X33)</f>
        <v>0</v>
      </c>
      <c r="U33" s="184">
        <f t="shared" si="113"/>
        <v>0</v>
      </c>
      <c r="V33" s="184">
        <f t="shared" si="113"/>
        <v>0</v>
      </c>
      <c r="W33" s="184">
        <f t="shared" si="113"/>
        <v>0</v>
      </c>
      <c r="X33" s="186">
        <f t="shared" ref="X33" si="130">AX33*1.2</f>
        <v>0</v>
      </c>
      <c r="Y33" s="101">
        <f t="shared" ref="Y33" si="131">SUM(Z33:AC33)</f>
        <v>0</v>
      </c>
      <c r="Z33" s="184">
        <f t="shared" si="116"/>
        <v>0</v>
      </c>
      <c r="AA33" s="184">
        <f t="shared" si="116"/>
        <v>0</v>
      </c>
      <c r="AB33" s="184">
        <f t="shared" si="116"/>
        <v>0</v>
      </c>
      <c r="AC33" s="186">
        <f t="shared" ref="AC33" si="132">BC33*1.2</f>
        <v>0</v>
      </c>
      <c r="AD33" s="307"/>
      <c r="AE33" s="255"/>
      <c r="AF33" s="256"/>
      <c r="AG33" s="183">
        <f t="shared" si="25"/>
        <v>0</v>
      </c>
      <c r="AH33" s="141"/>
      <c r="AI33" s="142">
        <f>AE33-AF33-AG33-AH33</f>
        <v>0</v>
      </c>
      <c r="AJ33" s="101"/>
      <c r="AK33" s="138"/>
      <c r="AL33" s="138"/>
      <c r="AM33" s="138"/>
      <c r="AN33" s="137"/>
      <c r="AO33" s="302">
        <v>0</v>
      </c>
      <c r="AP33" s="55">
        <v>0</v>
      </c>
      <c r="AQ33" s="55">
        <v>0</v>
      </c>
      <c r="AR33" s="55">
        <v>0</v>
      </c>
      <c r="AS33" s="90">
        <f>AO33-AP33-AQ33-AR33</f>
        <v>0</v>
      </c>
      <c r="AT33" s="302">
        <v>0</v>
      </c>
      <c r="AU33" s="55">
        <v>0</v>
      </c>
      <c r="AV33" s="55">
        <v>0</v>
      </c>
      <c r="AW33" s="55">
        <v>0</v>
      </c>
      <c r="AX33" s="90">
        <f>AT33-AU33-AV33-AW33</f>
        <v>0</v>
      </c>
      <c r="AY33" s="302">
        <v>0</v>
      </c>
      <c r="AZ33" s="55">
        <v>0</v>
      </c>
      <c r="BA33" s="55">
        <v>0</v>
      </c>
      <c r="BB33" s="55">
        <v>0</v>
      </c>
      <c r="BC33" s="168">
        <f>AY33-AZ33-BA33-BB33</f>
        <v>0</v>
      </c>
      <c r="BD33" s="213" t="s">
        <v>202</v>
      </c>
      <c r="BE33" s="198" t="s">
        <v>203</v>
      </c>
      <c r="BF33" s="75" t="s">
        <v>204</v>
      </c>
    </row>
    <row r="34" spans="1:58" s="155" customFormat="1" ht="43.5" customHeight="1" collapsed="1" x14ac:dyDescent="0.25">
      <c r="A34" s="169" t="s">
        <v>101</v>
      </c>
      <c r="B34" s="145" t="s">
        <v>102</v>
      </c>
      <c r="C34" s="144" t="s">
        <v>76</v>
      </c>
      <c r="D34" s="146">
        <v>0</v>
      </c>
      <c r="E34" s="105">
        <f t="shared" si="16"/>
        <v>0</v>
      </c>
      <c r="F34" s="147">
        <f t="shared" si="17"/>
        <v>0</v>
      </c>
      <c r="G34" s="147">
        <f t="shared" si="18"/>
        <v>0</v>
      </c>
      <c r="H34" s="147">
        <f t="shared" si="19"/>
        <v>0</v>
      </c>
      <c r="I34" s="148">
        <f t="shared" si="1"/>
        <v>0</v>
      </c>
      <c r="J34" s="101">
        <v>0</v>
      </c>
      <c r="K34" s="149">
        <f>SUM(K35:K36)</f>
        <v>0</v>
      </c>
      <c r="L34" s="149">
        <f>SUM(L35:L36)</f>
        <v>0</v>
      </c>
      <c r="M34" s="149">
        <f>SUM(M35:M36)</f>
        <v>0</v>
      </c>
      <c r="N34" s="150">
        <f>SUM(N35:N36)</f>
        <v>0</v>
      </c>
      <c r="O34" s="95">
        <v>0</v>
      </c>
      <c r="P34" s="149">
        <f t="shared" ref="P34:X34" si="133">SUM(P35:P36)</f>
        <v>0</v>
      </c>
      <c r="Q34" s="149">
        <f t="shared" si="133"/>
        <v>0</v>
      </c>
      <c r="R34" s="149">
        <f t="shared" si="133"/>
        <v>0</v>
      </c>
      <c r="S34" s="146">
        <f t="shared" si="133"/>
        <v>0</v>
      </c>
      <c r="T34" s="298">
        <v>0</v>
      </c>
      <c r="U34" s="151">
        <f t="shared" si="133"/>
        <v>0</v>
      </c>
      <c r="V34" s="149">
        <f t="shared" si="133"/>
        <v>0</v>
      </c>
      <c r="W34" s="149">
        <f t="shared" si="133"/>
        <v>0</v>
      </c>
      <c r="X34" s="150">
        <f t="shared" si="133"/>
        <v>0</v>
      </c>
      <c r="Y34" s="189">
        <f t="shared" ref="Y34:AC34" si="134">SUM(Y35:Y36)</f>
        <v>0</v>
      </c>
      <c r="Z34" s="149">
        <f t="shared" si="134"/>
        <v>0</v>
      </c>
      <c r="AA34" s="149">
        <f t="shared" si="134"/>
        <v>0</v>
      </c>
      <c r="AB34" s="149">
        <f t="shared" si="134"/>
        <v>0</v>
      </c>
      <c r="AC34" s="150">
        <f t="shared" si="134"/>
        <v>0</v>
      </c>
      <c r="AD34" s="307">
        <v>0</v>
      </c>
      <c r="AE34" s="152">
        <f t="shared" si="24"/>
        <v>0</v>
      </c>
      <c r="AF34" s="153">
        <f t="shared" si="8"/>
        <v>0</v>
      </c>
      <c r="AG34" s="183">
        <f t="shared" si="25"/>
        <v>0</v>
      </c>
      <c r="AH34" s="153">
        <f t="shared" si="26"/>
        <v>0</v>
      </c>
      <c r="AI34" s="154">
        <f t="shared" si="9"/>
        <v>0</v>
      </c>
      <c r="AJ34" s="95">
        <v>0</v>
      </c>
      <c r="AK34" s="149">
        <f>SUM(AK35:AK36)</f>
        <v>0</v>
      </c>
      <c r="AL34" s="149">
        <f>SUM(AL35:AL36)</f>
        <v>0</v>
      </c>
      <c r="AM34" s="149">
        <f>SUM(AM35:AM36)</f>
        <v>0</v>
      </c>
      <c r="AN34" s="146">
        <f>SUM(AN35:AN36)</f>
        <v>0</v>
      </c>
      <c r="AO34" s="101">
        <v>0</v>
      </c>
      <c r="AP34" s="149">
        <f t="shared" ref="AP34:AS34" si="135">SUM(AP35:AP36)</f>
        <v>0</v>
      </c>
      <c r="AQ34" s="149">
        <f t="shared" si="135"/>
        <v>0</v>
      </c>
      <c r="AR34" s="149">
        <f t="shared" si="135"/>
        <v>0</v>
      </c>
      <c r="AS34" s="150">
        <f t="shared" si="135"/>
        <v>0</v>
      </c>
      <c r="AT34" s="298">
        <v>0</v>
      </c>
      <c r="AU34" s="151">
        <f t="shared" ref="AU34:AX34" si="136">SUM(AU35:AU36)</f>
        <v>0</v>
      </c>
      <c r="AV34" s="149">
        <f t="shared" si="136"/>
        <v>0</v>
      </c>
      <c r="AW34" s="149">
        <f t="shared" si="136"/>
        <v>0</v>
      </c>
      <c r="AX34" s="146">
        <f t="shared" si="136"/>
        <v>0</v>
      </c>
      <c r="AY34" s="296">
        <v>0</v>
      </c>
      <c r="AZ34" s="149">
        <f>SUM(AZ35:AZ36)</f>
        <v>0</v>
      </c>
      <c r="BA34" s="149">
        <f>SUM(BA35:BA36)</f>
        <v>0</v>
      </c>
      <c r="BB34" s="149">
        <f>SUM(BB35:BB36)</f>
        <v>0</v>
      </c>
      <c r="BC34" s="150">
        <f>SUM(BC35:BC36)</f>
        <v>0</v>
      </c>
      <c r="BD34" s="214" t="s">
        <v>101</v>
      </c>
      <c r="BE34" s="199" t="s">
        <v>102</v>
      </c>
      <c r="BF34" s="144" t="s">
        <v>76</v>
      </c>
    </row>
    <row r="35" spans="1:58" s="16" customFormat="1" ht="74.25" hidden="1" customHeight="1" outlineLevel="1" x14ac:dyDescent="0.25">
      <c r="A35" s="162" t="s">
        <v>103</v>
      </c>
      <c r="B35" s="24" t="s">
        <v>104</v>
      </c>
      <c r="C35" s="25" t="s">
        <v>76</v>
      </c>
      <c r="D35" s="82">
        <v>0</v>
      </c>
      <c r="E35" s="105">
        <f t="shared" si="16"/>
        <v>0</v>
      </c>
      <c r="F35" s="54">
        <f t="shared" si="17"/>
        <v>0</v>
      </c>
      <c r="G35" s="54">
        <f t="shared" si="18"/>
        <v>0</v>
      </c>
      <c r="H35" s="54">
        <f t="shared" si="19"/>
        <v>0</v>
      </c>
      <c r="I35" s="109">
        <f t="shared" si="1"/>
        <v>0</v>
      </c>
      <c r="J35" s="101">
        <v>0</v>
      </c>
      <c r="K35" s="46">
        <v>0</v>
      </c>
      <c r="L35" s="46">
        <v>0</v>
      </c>
      <c r="M35" s="46">
        <v>0</v>
      </c>
      <c r="N35" s="116">
        <v>0</v>
      </c>
      <c r="O35" s="95">
        <v>0</v>
      </c>
      <c r="P35" s="46">
        <v>0</v>
      </c>
      <c r="Q35" s="46">
        <v>0</v>
      </c>
      <c r="R35" s="46">
        <v>0</v>
      </c>
      <c r="S35" s="82">
        <v>0</v>
      </c>
      <c r="T35" s="298">
        <v>0</v>
      </c>
      <c r="U35" s="46">
        <v>0</v>
      </c>
      <c r="V35" s="46">
        <v>0</v>
      </c>
      <c r="W35" s="46">
        <v>0</v>
      </c>
      <c r="X35" s="116">
        <v>0</v>
      </c>
      <c r="Y35" s="189">
        <v>0</v>
      </c>
      <c r="Z35" s="46">
        <v>0</v>
      </c>
      <c r="AA35" s="46">
        <v>0</v>
      </c>
      <c r="AB35" s="46">
        <v>0</v>
      </c>
      <c r="AC35" s="116">
        <v>0</v>
      </c>
      <c r="AD35" s="307">
        <v>0</v>
      </c>
      <c r="AE35" s="133">
        <f t="shared" si="24"/>
        <v>0</v>
      </c>
      <c r="AF35" s="65">
        <f t="shared" si="8"/>
        <v>0</v>
      </c>
      <c r="AG35" s="183">
        <f t="shared" si="25"/>
        <v>0</v>
      </c>
      <c r="AH35" s="65">
        <f t="shared" si="26"/>
        <v>0</v>
      </c>
      <c r="AI35" s="100">
        <f t="shared" si="9"/>
        <v>0</v>
      </c>
      <c r="AJ35" s="95">
        <v>0</v>
      </c>
      <c r="AK35" s="46">
        <v>0</v>
      </c>
      <c r="AL35" s="46">
        <v>0</v>
      </c>
      <c r="AM35" s="46">
        <v>0</v>
      </c>
      <c r="AN35" s="82">
        <v>0</v>
      </c>
      <c r="AO35" s="101">
        <v>0</v>
      </c>
      <c r="AP35" s="46">
        <v>0</v>
      </c>
      <c r="AQ35" s="46">
        <v>0</v>
      </c>
      <c r="AR35" s="46">
        <v>0</v>
      </c>
      <c r="AS35" s="116">
        <v>0</v>
      </c>
      <c r="AT35" s="298">
        <v>0</v>
      </c>
      <c r="AU35" s="46">
        <v>0</v>
      </c>
      <c r="AV35" s="46">
        <v>0</v>
      </c>
      <c r="AW35" s="46">
        <v>0</v>
      </c>
      <c r="AX35" s="82">
        <v>0</v>
      </c>
      <c r="AY35" s="296">
        <v>0</v>
      </c>
      <c r="AZ35" s="46">
        <v>0</v>
      </c>
      <c r="BA35" s="46">
        <v>0</v>
      </c>
      <c r="BB35" s="46">
        <v>0</v>
      </c>
      <c r="BC35" s="116">
        <v>0</v>
      </c>
      <c r="BD35" s="208" t="s">
        <v>103</v>
      </c>
      <c r="BE35" s="193" t="s">
        <v>104</v>
      </c>
      <c r="BF35" s="25" t="s">
        <v>76</v>
      </c>
    </row>
    <row r="36" spans="1:58" s="16" customFormat="1" ht="52.5" hidden="1" customHeight="1" outlineLevel="1" x14ac:dyDescent="0.25">
      <c r="A36" s="162" t="s">
        <v>105</v>
      </c>
      <c r="B36" s="24" t="s">
        <v>106</v>
      </c>
      <c r="C36" s="25" t="s">
        <v>76</v>
      </c>
      <c r="D36" s="82">
        <v>0</v>
      </c>
      <c r="E36" s="105">
        <f t="shared" si="16"/>
        <v>0</v>
      </c>
      <c r="F36" s="54">
        <f t="shared" si="17"/>
        <v>0</v>
      </c>
      <c r="G36" s="54">
        <f t="shared" si="18"/>
        <v>0</v>
      </c>
      <c r="H36" s="54">
        <f t="shared" si="19"/>
        <v>0</v>
      </c>
      <c r="I36" s="109">
        <f t="shared" si="1"/>
        <v>0</v>
      </c>
      <c r="J36" s="101">
        <v>0</v>
      </c>
      <c r="K36" s="46">
        <v>0</v>
      </c>
      <c r="L36" s="46">
        <v>0</v>
      </c>
      <c r="M36" s="46">
        <v>0</v>
      </c>
      <c r="N36" s="116">
        <v>0</v>
      </c>
      <c r="O36" s="95">
        <v>0</v>
      </c>
      <c r="P36" s="46">
        <v>0</v>
      </c>
      <c r="Q36" s="46">
        <v>0</v>
      </c>
      <c r="R36" s="46">
        <v>0</v>
      </c>
      <c r="S36" s="82">
        <v>0</v>
      </c>
      <c r="T36" s="298">
        <v>0</v>
      </c>
      <c r="U36" s="46">
        <v>0</v>
      </c>
      <c r="V36" s="46">
        <v>0</v>
      </c>
      <c r="W36" s="46">
        <v>0</v>
      </c>
      <c r="X36" s="116">
        <v>0</v>
      </c>
      <c r="Y36" s="189">
        <v>0</v>
      </c>
      <c r="Z36" s="46">
        <v>0</v>
      </c>
      <c r="AA36" s="46">
        <v>0</v>
      </c>
      <c r="AB36" s="46">
        <v>0</v>
      </c>
      <c r="AC36" s="116">
        <v>0</v>
      </c>
      <c r="AD36" s="307">
        <v>0</v>
      </c>
      <c r="AE36" s="133">
        <f t="shared" si="24"/>
        <v>0</v>
      </c>
      <c r="AF36" s="65">
        <f t="shared" si="8"/>
        <v>0</v>
      </c>
      <c r="AG36" s="183">
        <f t="shared" si="25"/>
        <v>0</v>
      </c>
      <c r="AH36" s="65">
        <f t="shared" si="26"/>
        <v>0</v>
      </c>
      <c r="AI36" s="100">
        <f t="shared" si="9"/>
        <v>0</v>
      </c>
      <c r="AJ36" s="95">
        <v>0</v>
      </c>
      <c r="AK36" s="46">
        <v>0</v>
      </c>
      <c r="AL36" s="46">
        <v>0</v>
      </c>
      <c r="AM36" s="46">
        <v>0</v>
      </c>
      <c r="AN36" s="82">
        <v>0</v>
      </c>
      <c r="AO36" s="101">
        <v>0</v>
      </c>
      <c r="AP36" s="46">
        <v>0</v>
      </c>
      <c r="AQ36" s="46">
        <v>0</v>
      </c>
      <c r="AR36" s="46">
        <v>0</v>
      </c>
      <c r="AS36" s="116">
        <v>0</v>
      </c>
      <c r="AT36" s="298">
        <v>0</v>
      </c>
      <c r="AU36" s="46">
        <v>0</v>
      </c>
      <c r="AV36" s="46">
        <v>0</v>
      </c>
      <c r="AW36" s="46">
        <v>0</v>
      </c>
      <c r="AX36" s="82">
        <v>0</v>
      </c>
      <c r="AY36" s="296">
        <v>0</v>
      </c>
      <c r="AZ36" s="46">
        <v>0</v>
      </c>
      <c r="BA36" s="46">
        <v>0</v>
      </c>
      <c r="BB36" s="46">
        <v>0</v>
      </c>
      <c r="BC36" s="116">
        <v>0</v>
      </c>
      <c r="BD36" s="208" t="s">
        <v>105</v>
      </c>
      <c r="BE36" s="193" t="s">
        <v>106</v>
      </c>
      <c r="BF36" s="25" t="s">
        <v>76</v>
      </c>
    </row>
    <row r="37" spans="1:58" s="155" customFormat="1" ht="38.25" collapsed="1" x14ac:dyDescent="0.25">
      <c r="A37" s="169" t="s">
        <v>107</v>
      </c>
      <c r="B37" s="145" t="s">
        <v>108</v>
      </c>
      <c r="C37" s="144" t="s">
        <v>76</v>
      </c>
      <c r="D37" s="146">
        <f>D38+D42</f>
        <v>0</v>
      </c>
      <c r="E37" s="105">
        <f t="shared" si="16"/>
        <v>0</v>
      </c>
      <c r="F37" s="147">
        <f t="shared" si="17"/>
        <v>0</v>
      </c>
      <c r="G37" s="147">
        <f t="shared" si="18"/>
        <v>0</v>
      </c>
      <c r="H37" s="147">
        <f t="shared" si="19"/>
        <v>0</v>
      </c>
      <c r="I37" s="148">
        <f t="shared" si="19"/>
        <v>0</v>
      </c>
      <c r="J37" s="101">
        <v>0</v>
      </c>
      <c r="K37" s="149">
        <f>K38+K42</f>
        <v>0</v>
      </c>
      <c r="L37" s="149">
        <f>L38+L42</f>
        <v>0</v>
      </c>
      <c r="M37" s="149">
        <f>M38+M42</f>
        <v>0</v>
      </c>
      <c r="N37" s="150">
        <f>N38+N42</f>
        <v>0</v>
      </c>
      <c r="O37" s="95">
        <v>0</v>
      </c>
      <c r="P37" s="149">
        <f t="shared" ref="P37:X37" si="137">P38+P42</f>
        <v>0</v>
      </c>
      <c r="Q37" s="149">
        <f t="shared" si="137"/>
        <v>0</v>
      </c>
      <c r="R37" s="149">
        <f t="shared" si="137"/>
        <v>0</v>
      </c>
      <c r="S37" s="146">
        <f t="shared" si="137"/>
        <v>0</v>
      </c>
      <c r="T37" s="298">
        <v>0</v>
      </c>
      <c r="U37" s="151">
        <f t="shared" si="137"/>
        <v>0</v>
      </c>
      <c r="V37" s="149">
        <f t="shared" si="137"/>
        <v>0</v>
      </c>
      <c r="W37" s="149">
        <f t="shared" si="137"/>
        <v>0</v>
      </c>
      <c r="X37" s="150">
        <f t="shared" si="137"/>
        <v>0</v>
      </c>
      <c r="Y37" s="189">
        <f t="shared" ref="Y37:AC37" si="138">Y38+Y42</f>
        <v>0</v>
      </c>
      <c r="Z37" s="149">
        <f t="shared" si="138"/>
        <v>0</v>
      </c>
      <c r="AA37" s="149">
        <f t="shared" si="138"/>
        <v>0</v>
      </c>
      <c r="AB37" s="149">
        <f t="shared" si="138"/>
        <v>0</v>
      </c>
      <c r="AC37" s="150">
        <f t="shared" si="138"/>
        <v>0</v>
      </c>
      <c r="AD37" s="307">
        <f>AD38+AD42</f>
        <v>0</v>
      </c>
      <c r="AE37" s="152">
        <f t="shared" si="24"/>
        <v>0</v>
      </c>
      <c r="AF37" s="153">
        <f t="shared" si="8"/>
        <v>0</v>
      </c>
      <c r="AG37" s="183">
        <f t="shared" si="25"/>
        <v>0</v>
      </c>
      <c r="AH37" s="153">
        <f t="shared" si="26"/>
        <v>0</v>
      </c>
      <c r="AI37" s="154">
        <f t="shared" si="9"/>
        <v>0</v>
      </c>
      <c r="AJ37" s="95">
        <v>0</v>
      </c>
      <c r="AK37" s="149">
        <f>AK38+AK42</f>
        <v>0</v>
      </c>
      <c r="AL37" s="149">
        <f>AL38+AL42</f>
        <v>0</v>
      </c>
      <c r="AM37" s="149">
        <f>AM38+AM42</f>
        <v>0</v>
      </c>
      <c r="AN37" s="146">
        <f>AN38+AN42</f>
        <v>0</v>
      </c>
      <c r="AO37" s="101">
        <v>0</v>
      </c>
      <c r="AP37" s="149">
        <f t="shared" ref="AP37:AS37" si="139">AP38+AP42</f>
        <v>0</v>
      </c>
      <c r="AQ37" s="149">
        <f t="shared" si="139"/>
        <v>0</v>
      </c>
      <c r="AR37" s="149">
        <f t="shared" si="139"/>
        <v>0</v>
      </c>
      <c r="AS37" s="150">
        <f t="shared" si="139"/>
        <v>0</v>
      </c>
      <c r="AT37" s="298">
        <v>0</v>
      </c>
      <c r="AU37" s="151">
        <f t="shared" ref="AU37:AX37" si="140">AU38+AU42</f>
        <v>0</v>
      </c>
      <c r="AV37" s="149">
        <f t="shared" si="140"/>
        <v>0</v>
      </c>
      <c r="AW37" s="149">
        <f t="shared" si="140"/>
        <v>0</v>
      </c>
      <c r="AX37" s="146">
        <f t="shared" si="140"/>
        <v>0</v>
      </c>
      <c r="AY37" s="296">
        <v>0</v>
      </c>
      <c r="AZ37" s="149">
        <f>AZ38+AZ42</f>
        <v>0</v>
      </c>
      <c r="BA37" s="149">
        <f>BA38+BA42</f>
        <v>0</v>
      </c>
      <c r="BB37" s="149">
        <f>BB38+BB42</f>
        <v>0</v>
      </c>
      <c r="BC37" s="150">
        <f>BC38+BC42</f>
        <v>0</v>
      </c>
      <c r="BD37" s="214" t="s">
        <v>107</v>
      </c>
      <c r="BE37" s="199" t="s">
        <v>108</v>
      </c>
      <c r="BF37" s="144" t="s">
        <v>76</v>
      </c>
    </row>
    <row r="38" spans="1:58" s="16" customFormat="1" ht="25.5" hidden="1" outlineLevel="1" x14ac:dyDescent="0.25">
      <c r="A38" s="162" t="s">
        <v>109</v>
      </c>
      <c r="B38" s="24" t="s">
        <v>110</v>
      </c>
      <c r="C38" s="25" t="s">
        <v>76</v>
      </c>
      <c r="D38" s="82">
        <f>SUM(D39:D41)</f>
        <v>0</v>
      </c>
      <c r="E38" s="105">
        <f t="shared" si="16"/>
        <v>0</v>
      </c>
      <c r="F38" s="54">
        <f t="shared" si="17"/>
        <v>0</v>
      </c>
      <c r="G38" s="54">
        <f t="shared" si="18"/>
        <v>0</v>
      </c>
      <c r="H38" s="54">
        <f t="shared" si="19"/>
        <v>0</v>
      </c>
      <c r="I38" s="109">
        <f t="shared" si="19"/>
        <v>0</v>
      </c>
      <c r="J38" s="101">
        <v>0</v>
      </c>
      <c r="K38" s="46">
        <f>SUM(K39:K41)</f>
        <v>0</v>
      </c>
      <c r="L38" s="46">
        <f>SUM(L39:L41)</f>
        <v>0</v>
      </c>
      <c r="M38" s="46">
        <f>SUM(M39:M41)</f>
        <v>0</v>
      </c>
      <c r="N38" s="116">
        <f>SUM(N39:N41)</f>
        <v>0</v>
      </c>
      <c r="O38" s="95">
        <v>0</v>
      </c>
      <c r="P38" s="46">
        <f t="shared" ref="P38:X38" si="141">SUM(P39:P41)</f>
        <v>0</v>
      </c>
      <c r="Q38" s="46">
        <f t="shared" si="141"/>
        <v>0</v>
      </c>
      <c r="R38" s="46">
        <f t="shared" si="141"/>
        <v>0</v>
      </c>
      <c r="S38" s="82">
        <f t="shared" si="141"/>
        <v>0</v>
      </c>
      <c r="T38" s="298">
        <v>0</v>
      </c>
      <c r="U38" s="46">
        <f t="shared" si="141"/>
        <v>0</v>
      </c>
      <c r="V38" s="46">
        <f t="shared" si="141"/>
        <v>0</v>
      </c>
      <c r="W38" s="46">
        <f t="shared" si="141"/>
        <v>0</v>
      </c>
      <c r="X38" s="116">
        <f t="shared" si="141"/>
        <v>0</v>
      </c>
      <c r="Y38" s="189">
        <f t="shared" ref="Y38:AC38" si="142">SUM(Y39:Y41)</f>
        <v>0</v>
      </c>
      <c r="Z38" s="46">
        <f t="shared" si="142"/>
        <v>0</v>
      </c>
      <c r="AA38" s="46">
        <f t="shared" si="142"/>
        <v>0</v>
      </c>
      <c r="AB38" s="46">
        <f t="shared" si="142"/>
        <v>0</v>
      </c>
      <c r="AC38" s="116">
        <f t="shared" si="142"/>
        <v>0</v>
      </c>
      <c r="AD38" s="307">
        <f>SUM(AD39:AD41)</f>
        <v>0</v>
      </c>
      <c r="AE38" s="133">
        <f t="shared" si="24"/>
        <v>0</v>
      </c>
      <c r="AF38" s="65">
        <f t="shared" si="8"/>
        <v>0</v>
      </c>
      <c r="AG38" s="183">
        <f t="shared" si="25"/>
        <v>0</v>
      </c>
      <c r="AH38" s="65">
        <f t="shared" si="26"/>
        <v>0</v>
      </c>
      <c r="AI38" s="100">
        <f t="shared" si="9"/>
        <v>0</v>
      </c>
      <c r="AJ38" s="95">
        <v>0</v>
      </c>
      <c r="AK38" s="46">
        <f>SUM(AK39:AK41)</f>
        <v>0</v>
      </c>
      <c r="AL38" s="46">
        <f>SUM(AL39:AL41)</f>
        <v>0</v>
      </c>
      <c r="AM38" s="46">
        <f>SUM(AM39:AM41)</f>
        <v>0</v>
      </c>
      <c r="AN38" s="82">
        <f>SUM(AN39:AN41)</f>
        <v>0</v>
      </c>
      <c r="AO38" s="101">
        <v>0</v>
      </c>
      <c r="AP38" s="46">
        <f t="shared" ref="AP38:AS38" si="143">SUM(AP39:AP41)</f>
        <v>0</v>
      </c>
      <c r="AQ38" s="46">
        <f t="shared" si="143"/>
        <v>0</v>
      </c>
      <c r="AR38" s="46">
        <f t="shared" si="143"/>
        <v>0</v>
      </c>
      <c r="AS38" s="116">
        <f t="shared" si="143"/>
        <v>0</v>
      </c>
      <c r="AT38" s="298">
        <v>0</v>
      </c>
      <c r="AU38" s="46">
        <f t="shared" ref="AU38:AX38" si="144">SUM(AU39:AU41)</f>
        <v>0</v>
      </c>
      <c r="AV38" s="46">
        <f t="shared" si="144"/>
        <v>0</v>
      </c>
      <c r="AW38" s="46">
        <f t="shared" si="144"/>
        <v>0</v>
      </c>
      <c r="AX38" s="82">
        <f t="shared" si="144"/>
        <v>0</v>
      </c>
      <c r="AY38" s="296">
        <v>0</v>
      </c>
      <c r="AZ38" s="46">
        <f>SUM(AZ39:AZ41)</f>
        <v>0</v>
      </c>
      <c r="BA38" s="46">
        <f>SUM(BA39:BA41)</f>
        <v>0</v>
      </c>
      <c r="BB38" s="46">
        <f>SUM(BB39:BB41)</f>
        <v>0</v>
      </c>
      <c r="BC38" s="116">
        <f>SUM(BC39:BC41)</f>
        <v>0</v>
      </c>
      <c r="BD38" s="208" t="s">
        <v>109</v>
      </c>
      <c r="BE38" s="193" t="s">
        <v>110</v>
      </c>
      <c r="BF38" s="25" t="s">
        <v>76</v>
      </c>
    </row>
    <row r="39" spans="1:58" s="16" customFormat="1" ht="89.25" hidden="1" outlineLevel="1" x14ac:dyDescent="0.25">
      <c r="A39" s="162" t="s">
        <v>111</v>
      </c>
      <c r="B39" s="24" t="s">
        <v>112</v>
      </c>
      <c r="C39" s="25" t="s">
        <v>76</v>
      </c>
      <c r="D39" s="83">
        <v>0</v>
      </c>
      <c r="E39" s="105">
        <f t="shared" si="16"/>
        <v>0</v>
      </c>
      <c r="F39" s="54">
        <f t="shared" si="17"/>
        <v>0</v>
      </c>
      <c r="G39" s="54">
        <f t="shared" si="18"/>
        <v>0</v>
      </c>
      <c r="H39" s="54">
        <f t="shared" si="19"/>
        <v>0</v>
      </c>
      <c r="I39" s="109">
        <f t="shared" si="19"/>
        <v>0</v>
      </c>
      <c r="J39" s="101">
        <v>0</v>
      </c>
      <c r="K39" s="47">
        <v>0</v>
      </c>
      <c r="L39" s="47">
        <v>0</v>
      </c>
      <c r="M39" s="47">
        <v>0</v>
      </c>
      <c r="N39" s="117">
        <v>0</v>
      </c>
      <c r="O39" s="95">
        <v>0</v>
      </c>
      <c r="P39" s="47">
        <v>0</v>
      </c>
      <c r="Q39" s="47">
        <v>0</v>
      </c>
      <c r="R39" s="47">
        <v>0</v>
      </c>
      <c r="S39" s="83">
        <v>0</v>
      </c>
      <c r="T39" s="298">
        <v>0</v>
      </c>
      <c r="U39" s="47">
        <v>0</v>
      </c>
      <c r="V39" s="47">
        <v>0</v>
      </c>
      <c r="W39" s="47">
        <v>0</v>
      </c>
      <c r="X39" s="117">
        <v>0</v>
      </c>
      <c r="Y39" s="189">
        <v>0</v>
      </c>
      <c r="Z39" s="47">
        <v>0</v>
      </c>
      <c r="AA39" s="47">
        <v>0</v>
      </c>
      <c r="AB39" s="47">
        <v>0</v>
      </c>
      <c r="AC39" s="117">
        <v>0</v>
      </c>
      <c r="AD39" s="307">
        <v>0</v>
      </c>
      <c r="AE39" s="133">
        <f t="shared" si="24"/>
        <v>0</v>
      </c>
      <c r="AF39" s="65">
        <f t="shared" si="8"/>
        <v>0</v>
      </c>
      <c r="AG39" s="183">
        <f t="shared" si="25"/>
        <v>0</v>
      </c>
      <c r="AH39" s="65">
        <f t="shared" si="26"/>
        <v>0</v>
      </c>
      <c r="AI39" s="100">
        <f t="shared" si="9"/>
        <v>0</v>
      </c>
      <c r="AJ39" s="95">
        <v>0</v>
      </c>
      <c r="AK39" s="47">
        <v>0</v>
      </c>
      <c r="AL39" s="47">
        <v>0</v>
      </c>
      <c r="AM39" s="47">
        <v>0</v>
      </c>
      <c r="AN39" s="83">
        <v>0</v>
      </c>
      <c r="AO39" s="101">
        <v>0</v>
      </c>
      <c r="AP39" s="47">
        <v>0</v>
      </c>
      <c r="AQ39" s="47">
        <v>0</v>
      </c>
      <c r="AR39" s="47">
        <v>0</v>
      </c>
      <c r="AS39" s="117">
        <v>0</v>
      </c>
      <c r="AT39" s="298">
        <v>0</v>
      </c>
      <c r="AU39" s="47">
        <v>0</v>
      </c>
      <c r="AV39" s="47">
        <v>0</v>
      </c>
      <c r="AW39" s="47">
        <v>0</v>
      </c>
      <c r="AX39" s="83">
        <v>0</v>
      </c>
      <c r="AY39" s="296">
        <v>0</v>
      </c>
      <c r="AZ39" s="47">
        <v>0</v>
      </c>
      <c r="BA39" s="47">
        <v>0</v>
      </c>
      <c r="BB39" s="47">
        <v>0</v>
      </c>
      <c r="BC39" s="117">
        <v>0</v>
      </c>
      <c r="BD39" s="208" t="s">
        <v>111</v>
      </c>
      <c r="BE39" s="193" t="s">
        <v>112</v>
      </c>
      <c r="BF39" s="25" t="s">
        <v>76</v>
      </c>
    </row>
    <row r="40" spans="1:58" s="16" customFormat="1" ht="76.5" hidden="1" outlineLevel="1" x14ac:dyDescent="0.25">
      <c r="A40" s="162" t="s">
        <v>113</v>
      </c>
      <c r="B40" s="24" t="s">
        <v>114</v>
      </c>
      <c r="C40" s="25" t="s">
        <v>76</v>
      </c>
      <c r="D40" s="83">
        <v>0</v>
      </c>
      <c r="E40" s="105">
        <f t="shared" si="16"/>
        <v>0</v>
      </c>
      <c r="F40" s="54">
        <f t="shared" si="17"/>
        <v>0</v>
      </c>
      <c r="G40" s="54">
        <f t="shared" si="18"/>
        <v>0</v>
      </c>
      <c r="H40" s="54">
        <f t="shared" si="19"/>
        <v>0</v>
      </c>
      <c r="I40" s="109">
        <f t="shared" si="19"/>
        <v>0</v>
      </c>
      <c r="J40" s="101">
        <v>0</v>
      </c>
      <c r="K40" s="47">
        <v>0</v>
      </c>
      <c r="L40" s="47">
        <v>0</v>
      </c>
      <c r="M40" s="47">
        <v>0</v>
      </c>
      <c r="N40" s="117">
        <v>0</v>
      </c>
      <c r="O40" s="95">
        <v>0</v>
      </c>
      <c r="P40" s="47">
        <v>0</v>
      </c>
      <c r="Q40" s="47">
        <v>0</v>
      </c>
      <c r="R40" s="47">
        <v>0</v>
      </c>
      <c r="S40" s="83">
        <v>0</v>
      </c>
      <c r="T40" s="298">
        <v>0</v>
      </c>
      <c r="U40" s="47">
        <v>0</v>
      </c>
      <c r="V40" s="47">
        <v>0</v>
      </c>
      <c r="W40" s="47">
        <v>0</v>
      </c>
      <c r="X40" s="117">
        <v>0</v>
      </c>
      <c r="Y40" s="189">
        <v>0</v>
      </c>
      <c r="Z40" s="47">
        <v>0</v>
      </c>
      <c r="AA40" s="47">
        <v>0</v>
      </c>
      <c r="AB40" s="47">
        <v>0</v>
      </c>
      <c r="AC40" s="117">
        <v>0</v>
      </c>
      <c r="AD40" s="307">
        <v>0</v>
      </c>
      <c r="AE40" s="133">
        <f t="shared" si="24"/>
        <v>0</v>
      </c>
      <c r="AF40" s="65">
        <f t="shared" si="8"/>
        <v>0</v>
      </c>
      <c r="AG40" s="183">
        <f t="shared" si="25"/>
        <v>0</v>
      </c>
      <c r="AH40" s="65">
        <f t="shared" si="26"/>
        <v>0</v>
      </c>
      <c r="AI40" s="100">
        <f t="shared" si="9"/>
        <v>0</v>
      </c>
      <c r="AJ40" s="95">
        <v>0</v>
      </c>
      <c r="AK40" s="47">
        <v>0</v>
      </c>
      <c r="AL40" s="47">
        <v>0</v>
      </c>
      <c r="AM40" s="47">
        <v>0</v>
      </c>
      <c r="AN40" s="83">
        <v>0</v>
      </c>
      <c r="AO40" s="101">
        <v>0</v>
      </c>
      <c r="AP40" s="47">
        <v>0</v>
      </c>
      <c r="AQ40" s="47">
        <v>0</v>
      </c>
      <c r="AR40" s="47">
        <v>0</v>
      </c>
      <c r="AS40" s="117">
        <v>0</v>
      </c>
      <c r="AT40" s="298">
        <v>0</v>
      </c>
      <c r="AU40" s="47">
        <v>0</v>
      </c>
      <c r="AV40" s="47">
        <v>0</v>
      </c>
      <c r="AW40" s="47">
        <v>0</v>
      </c>
      <c r="AX40" s="83">
        <v>0</v>
      </c>
      <c r="AY40" s="296">
        <v>0</v>
      </c>
      <c r="AZ40" s="47">
        <v>0</v>
      </c>
      <c r="BA40" s="47">
        <v>0</v>
      </c>
      <c r="BB40" s="47">
        <v>0</v>
      </c>
      <c r="BC40" s="117">
        <v>0</v>
      </c>
      <c r="BD40" s="208" t="s">
        <v>113</v>
      </c>
      <c r="BE40" s="193" t="s">
        <v>114</v>
      </c>
      <c r="BF40" s="25" t="s">
        <v>76</v>
      </c>
    </row>
    <row r="41" spans="1:58" s="16" customFormat="1" ht="76.5" hidden="1" outlineLevel="1" x14ac:dyDescent="0.25">
      <c r="A41" s="162" t="s">
        <v>115</v>
      </c>
      <c r="B41" s="24" t="s">
        <v>116</v>
      </c>
      <c r="C41" s="25" t="s">
        <v>76</v>
      </c>
      <c r="D41" s="83">
        <v>0</v>
      </c>
      <c r="E41" s="105">
        <f t="shared" si="16"/>
        <v>0</v>
      </c>
      <c r="F41" s="54">
        <f t="shared" si="17"/>
        <v>0</v>
      </c>
      <c r="G41" s="54">
        <f t="shared" si="18"/>
        <v>0</v>
      </c>
      <c r="H41" s="54">
        <f t="shared" si="19"/>
        <v>0</v>
      </c>
      <c r="I41" s="109">
        <f t="shared" si="19"/>
        <v>0</v>
      </c>
      <c r="J41" s="101">
        <v>0</v>
      </c>
      <c r="K41" s="47">
        <v>0</v>
      </c>
      <c r="L41" s="47">
        <v>0</v>
      </c>
      <c r="M41" s="47">
        <v>0</v>
      </c>
      <c r="N41" s="117">
        <v>0</v>
      </c>
      <c r="O41" s="95">
        <v>0</v>
      </c>
      <c r="P41" s="47">
        <v>0</v>
      </c>
      <c r="Q41" s="47">
        <v>0</v>
      </c>
      <c r="R41" s="47">
        <v>0</v>
      </c>
      <c r="S41" s="83">
        <v>0</v>
      </c>
      <c r="T41" s="298">
        <v>0</v>
      </c>
      <c r="U41" s="47">
        <v>0</v>
      </c>
      <c r="V41" s="47">
        <v>0</v>
      </c>
      <c r="W41" s="47">
        <v>0</v>
      </c>
      <c r="X41" s="117">
        <v>0</v>
      </c>
      <c r="Y41" s="189">
        <v>0</v>
      </c>
      <c r="Z41" s="47">
        <v>0</v>
      </c>
      <c r="AA41" s="47">
        <v>0</v>
      </c>
      <c r="AB41" s="47">
        <v>0</v>
      </c>
      <c r="AC41" s="117">
        <v>0</v>
      </c>
      <c r="AD41" s="307">
        <v>0</v>
      </c>
      <c r="AE41" s="133">
        <f t="shared" si="24"/>
        <v>0</v>
      </c>
      <c r="AF41" s="65">
        <f t="shared" si="8"/>
        <v>0</v>
      </c>
      <c r="AG41" s="183">
        <f t="shared" si="25"/>
        <v>0</v>
      </c>
      <c r="AH41" s="65">
        <f t="shared" si="26"/>
        <v>0</v>
      </c>
      <c r="AI41" s="100">
        <f t="shared" si="9"/>
        <v>0</v>
      </c>
      <c r="AJ41" s="95">
        <v>0</v>
      </c>
      <c r="AK41" s="47">
        <v>0</v>
      </c>
      <c r="AL41" s="47">
        <v>0</v>
      </c>
      <c r="AM41" s="47">
        <v>0</v>
      </c>
      <c r="AN41" s="83">
        <v>0</v>
      </c>
      <c r="AO41" s="101">
        <v>0</v>
      </c>
      <c r="AP41" s="47">
        <v>0</v>
      </c>
      <c r="AQ41" s="47">
        <v>0</v>
      </c>
      <c r="AR41" s="47">
        <v>0</v>
      </c>
      <c r="AS41" s="117">
        <v>0</v>
      </c>
      <c r="AT41" s="298">
        <v>0</v>
      </c>
      <c r="AU41" s="47">
        <v>0</v>
      </c>
      <c r="AV41" s="47">
        <v>0</v>
      </c>
      <c r="AW41" s="47">
        <v>0</v>
      </c>
      <c r="AX41" s="83">
        <v>0</v>
      </c>
      <c r="AY41" s="296">
        <v>0</v>
      </c>
      <c r="AZ41" s="47">
        <v>0</v>
      </c>
      <c r="BA41" s="47">
        <v>0</v>
      </c>
      <c r="BB41" s="47">
        <v>0</v>
      </c>
      <c r="BC41" s="117">
        <v>0</v>
      </c>
      <c r="BD41" s="208" t="s">
        <v>115</v>
      </c>
      <c r="BE41" s="193" t="s">
        <v>116</v>
      </c>
      <c r="BF41" s="25" t="s">
        <v>76</v>
      </c>
    </row>
    <row r="42" spans="1:58" s="16" customFormat="1" ht="25.5" hidden="1" outlineLevel="1" x14ac:dyDescent="0.25">
      <c r="A42" s="162" t="s">
        <v>117</v>
      </c>
      <c r="B42" s="24" t="s">
        <v>110</v>
      </c>
      <c r="C42" s="25" t="s">
        <v>76</v>
      </c>
      <c r="D42" s="84">
        <f t="shared" ref="D42" si="145">SUM(D43:D45)</f>
        <v>0</v>
      </c>
      <c r="E42" s="105">
        <f t="shared" si="16"/>
        <v>0</v>
      </c>
      <c r="F42" s="54">
        <f t="shared" si="17"/>
        <v>0</v>
      </c>
      <c r="G42" s="54">
        <f t="shared" si="18"/>
        <v>0</v>
      </c>
      <c r="H42" s="54">
        <f t="shared" si="19"/>
        <v>0</v>
      </c>
      <c r="I42" s="109">
        <f t="shared" si="19"/>
        <v>0</v>
      </c>
      <c r="J42" s="101">
        <v>0</v>
      </c>
      <c r="K42" s="48">
        <f t="shared" ref="K42:N42" si="146">SUM(K43:K45)</f>
        <v>0</v>
      </c>
      <c r="L42" s="48">
        <f t="shared" si="146"/>
        <v>0</v>
      </c>
      <c r="M42" s="48">
        <f t="shared" si="146"/>
        <v>0</v>
      </c>
      <c r="N42" s="118">
        <f t="shared" si="146"/>
        <v>0</v>
      </c>
      <c r="O42" s="95">
        <v>0</v>
      </c>
      <c r="P42" s="48">
        <f t="shared" ref="P42" si="147">SUM(P43:P45)</f>
        <v>0</v>
      </c>
      <c r="Q42" s="48">
        <f t="shared" ref="Q42" si="148">SUM(Q43:Q45)</f>
        <v>0</v>
      </c>
      <c r="R42" s="48">
        <f t="shared" ref="R42" si="149">SUM(R43:R45)</f>
        <v>0</v>
      </c>
      <c r="S42" s="84">
        <f t="shared" ref="S42" si="150">SUM(S43:S45)</f>
        <v>0</v>
      </c>
      <c r="T42" s="298">
        <v>0</v>
      </c>
      <c r="U42" s="46">
        <f t="shared" ref="U42" si="151">SUM(U43:U45)</f>
        <v>0</v>
      </c>
      <c r="V42" s="48">
        <f t="shared" ref="V42" si="152">SUM(V43:V45)</f>
        <v>0</v>
      </c>
      <c r="W42" s="48">
        <f t="shared" ref="W42" si="153">SUM(W43:W45)</f>
        <v>0</v>
      </c>
      <c r="X42" s="118">
        <f t="shared" ref="X42" si="154">SUM(X43:X45)</f>
        <v>0</v>
      </c>
      <c r="Y42" s="189">
        <f t="shared" ref="Y42" si="155">SUM(Y43:Y45)</f>
        <v>0</v>
      </c>
      <c r="Z42" s="48">
        <f t="shared" ref="Z42" si="156">SUM(Z43:Z45)</f>
        <v>0</v>
      </c>
      <c r="AA42" s="48">
        <f t="shared" ref="AA42" si="157">SUM(AA43:AA45)</f>
        <v>0</v>
      </c>
      <c r="AB42" s="48">
        <f t="shared" ref="AB42" si="158">SUM(AB43:AB45)</f>
        <v>0</v>
      </c>
      <c r="AC42" s="118">
        <f t="shared" ref="AC42:AD42" si="159">SUM(AC43:AC45)</f>
        <v>0</v>
      </c>
      <c r="AD42" s="307">
        <f t="shared" si="159"/>
        <v>0</v>
      </c>
      <c r="AE42" s="133">
        <f t="shared" si="24"/>
        <v>0</v>
      </c>
      <c r="AF42" s="65">
        <f t="shared" si="8"/>
        <v>0</v>
      </c>
      <c r="AG42" s="183">
        <f t="shared" si="25"/>
        <v>0</v>
      </c>
      <c r="AH42" s="65">
        <f t="shared" si="26"/>
        <v>0</v>
      </c>
      <c r="AI42" s="100">
        <f t="shared" si="9"/>
        <v>0</v>
      </c>
      <c r="AJ42" s="95">
        <v>0</v>
      </c>
      <c r="AK42" s="48">
        <f t="shared" ref="AK42:AN42" si="160">SUM(AK43:AK45)</f>
        <v>0</v>
      </c>
      <c r="AL42" s="48">
        <f t="shared" si="160"/>
        <v>0</v>
      </c>
      <c r="AM42" s="48">
        <f t="shared" si="160"/>
        <v>0</v>
      </c>
      <c r="AN42" s="84">
        <f t="shared" si="160"/>
        <v>0</v>
      </c>
      <c r="AO42" s="101">
        <v>0</v>
      </c>
      <c r="AP42" s="48">
        <f t="shared" ref="AP42:AS42" si="161">SUM(AP43:AP45)</f>
        <v>0</v>
      </c>
      <c r="AQ42" s="48">
        <f t="shared" si="161"/>
        <v>0</v>
      </c>
      <c r="AR42" s="48">
        <f t="shared" si="161"/>
        <v>0</v>
      </c>
      <c r="AS42" s="118">
        <f t="shared" si="161"/>
        <v>0</v>
      </c>
      <c r="AT42" s="298">
        <v>0</v>
      </c>
      <c r="AU42" s="46">
        <f t="shared" ref="AU42:AX42" si="162">SUM(AU43:AU45)</f>
        <v>0</v>
      </c>
      <c r="AV42" s="48">
        <f t="shared" si="162"/>
        <v>0</v>
      </c>
      <c r="AW42" s="48">
        <f t="shared" si="162"/>
        <v>0</v>
      </c>
      <c r="AX42" s="84">
        <f t="shared" si="162"/>
        <v>0</v>
      </c>
      <c r="AY42" s="296">
        <v>0</v>
      </c>
      <c r="AZ42" s="48">
        <f t="shared" ref="AZ42" si="163">SUM(AZ43:AZ45)</f>
        <v>0</v>
      </c>
      <c r="BA42" s="48">
        <f t="shared" ref="BA42" si="164">SUM(BA43:BA45)</f>
        <v>0</v>
      </c>
      <c r="BB42" s="48">
        <f t="shared" ref="BB42" si="165">SUM(BB43:BB45)</f>
        <v>0</v>
      </c>
      <c r="BC42" s="118">
        <f t="shared" ref="BC42" si="166">SUM(BC43:BC45)</f>
        <v>0</v>
      </c>
      <c r="BD42" s="208" t="s">
        <v>117</v>
      </c>
      <c r="BE42" s="193" t="s">
        <v>110</v>
      </c>
      <c r="BF42" s="25" t="s">
        <v>76</v>
      </c>
    </row>
    <row r="43" spans="1:58" s="16" customFormat="1" ht="89.25" hidden="1" outlineLevel="1" x14ac:dyDescent="0.25">
      <c r="A43" s="162" t="s">
        <v>118</v>
      </c>
      <c r="B43" s="24" t="s">
        <v>112</v>
      </c>
      <c r="C43" s="25" t="s">
        <v>76</v>
      </c>
      <c r="D43" s="83">
        <v>0</v>
      </c>
      <c r="E43" s="105">
        <f t="shared" si="16"/>
        <v>0</v>
      </c>
      <c r="F43" s="54">
        <f t="shared" si="17"/>
        <v>0</v>
      </c>
      <c r="G43" s="54">
        <f t="shared" si="18"/>
        <v>0</v>
      </c>
      <c r="H43" s="54">
        <f t="shared" si="19"/>
        <v>0</v>
      </c>
      <c r="I43" s="109">
        <f t="shared" si="19"/>
        <v>0</v>
      </c>
      <c r="J43" s="101">
        <v>0</v>
      </c>
      <c r="K43" s="47">
        <v>0</v>
      </c>
      <c r="L43" s="47">
        <v>0</v>
      </c>
      <c r="M43" s="47">
        <v>0</v>
      </c>
      <c r="N43" s="117">
        <v>0</v>
      </c>
      <c r="O43" s="95">
        <v>0</v>
      </c>
      <c r="P43" s="47">
        <v>0</v>
      </c>
      <c r="Q43" s="47">
        <v>0</v>
      </c>
      <c r="R43" s="47">
        <v>0</v>
      </c>
      <c r="S43" s="83">
        <v>0</v>
      </c>
      <c r="T43" s="298">
        <v>0</v>
      </c>
      <c r="U43" s="47">
        <v>0</v>
      </c>
      <c r="V43" s="47">
        <v>0</v>
      </c>
      <c r="W43" s="47">
        <v>0</v>
      </c>
      <c r="X43" s="117">
        <v>0</v>
      </c>
      <c r="Y43" s="189">
        <v>0</v>
      </c>
      <c r="Z43" s="47">
        <v>0</v>
      </c>
      <c r="AA43" s="47">
        <v>0</v>
      </c>
      <c r="AB43" s="47">
        <v>0</v>
      </c>
      <c r="AC43" s="117">
        <v>0</v>
      </c>
      <c r="AD43" s="307">
        <v>0</v>
      </c>
      <c r="AE43" s="133">
        <f t="shared" si="24"/>
        <v>0</v>
      </c>
      <c r="AF43" s="65">
        <f t="shared" si="8"/>
        <v>0</v>
      </c>
      <c r="AG43" s="183">
        <f t="shared" si="25"/>
        <v>0</v>
      </c>
      <c r="AH43" s="65">
        <f t="shared" si="26"/>
        <v>0</v>
      </c>
      <c r="AI43" s="100">
        <f t="shared" si="9"/>
        <v>0</v>
      </c>
      <c r="AJ43" s="95">
        <v>0</v>
      </c>
      <c r="AK43" s="47">
        <v>0</v>
      </c>
      <c r="AL43" s="47">
        <v>0</v>
      </c>
      <c r="AM43" s="47">
        <v>0</v>
      </c>
      <c r="AN43" s="83">
        <v>0</v>
      </c>
      <c r="AO43" s="101">
        <v>0</v>
      </c>
      <c r="AP43" s="47">
        <v>0</v>
      </c>
      <c r="AQ43" s="47">
        <v>0</v>
      </c>
      <c r="AR43" s="47">
        <v>0</v>
      </c>
      <c r="AS43" s="117">
        <v>0</v>
      </c>
      <c r="AT43" s="298">
        <v>0</v>
      </c>
      <c r="AU43" s="47">
        <v>0</v>
      </c>
      <c r="AV43" s="47">
        <v>0</v>
      </c>
      <c r="AW43" s="47">
        <v>0</v>
      </c>
      <c r="AX43" s="83">
        <v>0</v>
      </c>
      <c r="AY43" s="296">
        <v>0</v>
      </c>
      <c r="AZ43" s="47">
        <v>0</v>
      </c>
      <c r="BA43" s="47">
        <v>0</v>
      </c>
      <c r="BB43" s="47">
        <v>0</v>
      </c>
      <c r="BC43" s="117">
        <v>0</v>
      </c>
      <c r="BD43" s="208" t="s">
        <v>118</v>
      </c>
      <c r="BE43" s="193" t="s">
        <v>112</v>
      </c>
      <c r="BF43" s="25" t="s">
        <v>76</v>
      </c>
    </row>
    <row r="44" spans="1:58" s="16" customFormat="1" ht="76.5" hidden="1" outlineLevel="1" x14ac:dyDescent="0.25">
      <c r="A44" s="162" t="s">
        <v>119</v>
      </c>
      <c r="B44" s="24" t="s">
        <v>114</v>
      </c>
      <c r="C44" s="25" t="s">
        <v>76</v>
      </c>
      <c r="D44" s="83">
        <v>0</v>
      </c>
      <c r="E44" s="105">
        <f t="shared" si="16"/>
        <v>0</v>
      </c>
      <c r="F44" s="54">
        <f t="shared" si="17"/>
        <v>0</v>
      </c>
      <c r="G44" s="54">
        <f t="shared" si="18"/>
        <v>0</v>
      </c>
      <c r="H44" s="54">
        <f t="shared" si="19"/>
        <v>0</v>
      </c>
      <c r="I44" s="109">
        <f t="shared" si="19"/>
        <v>0</v>
      </c>
      <c r="J44" s="101">
        <v>0</v>
      </c>
      <c r="K44" s="47">
        <v>0</v>
      </c>
      <c r="L44" s="47">
        <v>0</v>
      </c>
      <c r="M44" s="47">
        <v>0</v>
      </c>
      <c r="N44" s="117">
        <v>0</v>
      </c>
      <c r="O44" s="95">
        <v>0</v>
      </c>
      <c r="P44" s="47">
        <v>0</v>
      </c>
      <c r="Q44" s="47">
        <v>0</v>
      </c>
      <c r="R44" s="47">
        <v>0</v>
      </c>
      <c r="S44" s="83">
        <v>0</v>
      </c>
      <c r="T44" s="298">
        <v>0</v>
      </c>
      <c r="U44" s="47">
        <v>0</v>
      </c>
      <c r="V44" s="47">
        <v>0</v>
      </c>
      <c r="W44" s="47">
        <v>0</v>
      </c>
      <c r="X44" s="117">
        <v>0</v>
      </c>
      <c r="Y44" s="189">
        <v>0</v>
      </c>
      <c r="Z44" s="47">
        <v>0</v>
      </c>
      <c r="AA44" s="47">
        <v>0</v>
      </c>
      <c r="AB44" s="47">
        <v>0</v>
      </c>
      <c r="AC44" s="117">
        <v>0</v>
      </c>
      <c r="AD44" s="307">
        <v>0</v>
      </c>
      <c r="AE44" s="133">
        <f t="shared" si="24"/>
        <v>0</v>
      </c>
      <c r="AF44" s="65">
        <f t="shared" si="8"/>
        <v>0</v>
      </c>
      <c r="AG44" s="183">
        <f t="shared" si="25"/>
        <v>0</v>
      </c>
      <c r="AH44" s="65">
        <f t="shared" si="26"/>
        <v>0</v>
      </c>
      <c r="AI44" s="100">
        <f t="shared" si="9"/>
        <v>0</v>
      </c>
      <c r="AJ44" s="95">
        <v>0</v>
      </c>
      <c r="AK44" s="47">
        <v>0</v>
      </c>
      <c r="AL44" s="47">
        <v>0</v>
      </c>
      <c r="AM44" s="47">
        <v>0</v>
      </c>
      <c r="AN44" s="83">
        <v>0</v>
      </c>
      <c r="AO44" s="101">
        <v>0</v>
      </c>
      <c r="AP44" s="47">
        <v>0</v>
      </c>
      <c r="AQ44" s="47">
        <v>0</v>
      </c>
      <c r="AR44" s="47">
        <v>0</v>
      </c>
      <c r="AS44" s="117">
        <v>0</v>
      </c>
      <c r="AT44" s="298">
        <v>0</v>
      </c>
      <c r="AU44" s="47">
        <v>0</v>
      </c>
      <c r="AV44" s="47">
        <v>0</v>
      </c>
      <c r="AW44" s="47">
        <v>0</v>
      </c>
      <c r="AX44" s="83">
        <v>0</v>
      </c>
      <c r="AY44" s="296">
        <v>0</v>
      </c>
      <c r="AZ44" s="47">
        <v>0</v>
      </c>
      <c r="BA44" s="47">
        <v>0</v>
      </c>
      <c r="BB44" s="47">
        <v>0</v>
      </c>
      <c r="BC44" s="117">
        <v>0</v>
      </c>
      <c r="BD44" s="208" t="s">
        <v>119</v>
      </c>
      <c r="BE44" s="193" t="s">
        <v>114</v>
      </c>
      <c r="BF44" s="25" t="s">
        <v>76</v>
      </c>
    </row>
    <row r="45" spans="1:58" s="16" customFormat="1" ht="76.5" hidden="1" outlineLevel="1" x14ac:dyDescent="0.25">
      <c r="A45" s="162" t="s">
        <v>120</v>
      </c>
      <c r="B45" s="24" t="s">
        <v>121</v>
      </c>
      <c r="C45" s="25" t="s">
        <v>76</v>
      </c>
      <c r="D45" s="83">
        <v>0</v>
      </c>
      <c r="E45" s="105">
        <f t="shared" si="16"/>
        <v>0</v>
      </c>
      <c r="F45" s="54">
        <f t="shared" si="17"/>
        <v>0</v>
      </c>
      <c r="G45" s="54">
        <f t="shared" si="18"/>
        <v>0</v>
      </c>
      <c r="H45" s="54">
        <f t="shared" si="19"/>
        <v>0</v>
      </c>
      <c r="I45" s="109">
        <f t="shared" si="19"/>
        <v>0</v>
      </c>
      <c r="J45" s="101">
        <v>0</v>
      </c>
      <c r="K45" s="47">
        <v>0</v>
      </c>
      <c r="L45" s="47">
        <v>0</v>
      </c>
      <c r="M45" s="47">
        <v>0</v>
      </c>
      <c r="N45" s="117">
        <v>0</v>
      </c>
      <c r="O45" s="95">
        <v>0</v>
      </c>
      <c r="P45" s="47">
        <v>0</v>
      </c>
      <c r="Q45" s="47">
        <v>0</v>
      </c>
      <c r="R45" s="47">
        <v>0</v>
      </c>
      <c r="S45" s="83">
        <v>0</v>
      </c>
      <c r="T45" s="298">
        <v>0</v>
      </c>
      <c r="U45" s="47">
        <v>0</v>
      </c>
      <c r="V45" s="47">
        <v>0</v>
      </c>
      <c r="W45" s="47">
        <v>0</v>
      </c>
      <c r="X45" s="117">
        <v>0</v>
      </c>
      <c r="Y45" s="189">
        <v>0</v>
      </c>
      <c r="Z45" s="47">
        <v>0</v>
      </c>
      <c r="AA45" s="47">
        <v>0</v>
      </c>
      <c r="AB45" s="47">
        <v>0</v>
      </c>
      <c r="AC45" s="117">
        <v>0</v>
      </c>
      <c r="AD45" s="307">
        <v>0</v>
      </c>
      <c r="AE45" s="133">
        <f t="shared" si="24"/>
        <v>0</v>
      </c>
      <c r="AF45" s="65">
        <f t="shared" si="8"/>
        <v>0</v>
      </c>
      <c r="AG45" s="183">
        <f t="shared" si="25"/>
        <v>0</v>
      </c>
      <c r="AH45" s="65">
        <f t="shared" si="26"/>
        <v>0</v>
      </c>
      <c r="AI45" s="100">
        <f t="shared" si="9"/>
        <v>0</v>
      </c>
      <c r="AJ45" s="95">
        <v>0</v>
      </c>
      <c r="AK45" s="47">
        <v>0</v>
      </c>
      <c r="AL45" s="47">
        <v>0</v>
      </c>
      <c r="AM45" s="47">
        <v>0</v>
      </c>
      <c r="AN45" s="83">
        <v>0</v>
      </c>
      <c r="AO45" s="101">
        <v>0</v>
      </c>
      <c r="AP45" s="47">
        <v>0</v>
      </c>
      <c r="AQ45" s="47">
        <v>0</v>
      </c>
      <c r="AR45" s="47">
        <v>0</v>
      </c>
      <c r="AS45" s="117">
        <v>0</v>
      </c>
      <c r="AT45" s="298">
        <v>0</v>
      </c>
      <c r="AU45" s="47">
        <v>0</v>
      </c>
      <c r="AV45" s="47">
        <v>0</v>
      </c>
      <c r="AW45" s="47">
        <v>0</v>
      </c>
      <c r="AX45" s="83">
        <v>0</v>
      </c>
      <c r="AY45" s="296">
        <v>0</v>
      </c>
      <c r="AZ45" s="47">
        <v>0</v>
      </c>
      <c r="BA45" s="47">
        <v>0</v>
      </c>
      <c r="BB45" s="47">
        <v>0</v>
      </c>
      <c r="BC45" s="117">
        <v>0</v>
      </c>
      <c r="BD45" s="208" t="s">
        <v>120</v>
      </c>
      <c r="BE45" s="193" t="s">
        <v>121</v>
      </c>
      <c r="BF45" s="25" t="s">
        <v>76</v>
      </c>
    </row>
    <row r="46" spans="1:58" s="155" customFormat="1" ht="76.5" collapsed="1" x14ac:dyDescent="0.25">
      <c r="A46" s="169" t="s">
        <v>122</v>
      </c>
      <c r="B46" s="145" t="s">
        <v>123</v>
      </c>
      <c r="C46" s="144" t="s">
        <v>76</v>
      </c>
      <c r="D46" s="156">
        <f>SUM(D47:D48)</f>
        <v>0</v>
      </c>
      <c r="E46" s="105">
        <f t="shared" si="16"/>
        <v>0</v>
      </c>
      <c r="F46" s="147">
        <f t="shared" si="17"/>
        <v>0</v>
      </c>
      <c r="G46" s="147">
        <f t="shared" si="18"/>
        <v>0</v>
      </c>
      <c r="H46" s="147">
        <f t="shared" si="19"/>
        <v>0</v>
      </c>
      <c r="I46" s="148">
        <f t="shared" si="19"/>
        <v>0</v>
      </c>
      <c r="J46" s="101">
        <f>SUM(J47:J48)</f>
        <v>0</v>
      </c>
      <c r="K46" s="157">
        <f>SUM(K47:K48)</f>
        <v>0</v>
      </c>
      <c r="L46" s="157">
        <f>SUM(L47:L48)</f>
        <v>0</v>
      </c>
      <c r="M46" s="157">
        <f>SUM(M47:M48)</f>
        <v>0</v>
      </c>
      <c r="N46" s="158">
        <f>SUM(N47:N48)</f>
        <v>0</v>
      </c>
      <c r="O46" s="95">
        <v>0</v>
      </c>
      <c r="P46" s="157">
        <f t="shared" ref="P46:X46" si="167">SUM(P47:P48)</f>
        <v>0</v>
      </c>
      <c r="Q46" s="157">
        <f t="shared" si="167"/>
        <v>0</v>
      </c>
      <c r="R46" s="157">
        <f t="shared" si="167"/>
        <v>0</v>
      </c>
      <c r="S46" s="156">
        <f t="shared" si="167"/>
        <v>0</v>
      </c>
      <c r="T46" s="298">
        <v>0</v>
      </c>
      <c r="U46" s="157">
        <f t="shared" si="167"/>
        <v>0</v>
      </c>
      <c r="V46" s="157">
        <f t="shared" si="167"/>
        <v>0</v>
      </c>
      <c r="W46" s="157">
        <f t="shared" si="167"/>
        <v>0</v>
      </c>
      <c r="X46" s="158">
        <f t="shared" si="167"/>
        <v>0</v>
      </c>
      <c r="Y46" s="304">
        <f t="shared" ref="Y46:AC46" si="168">SUM(Y47:Y48)</f>
        <v>0</v>
      </c>
      <c r="Z46" s="157">
        <f t="shared" si="168"/>
        <v>0</v>
      </c>
      <c r="AA46" s="157">
        <f t="shared" si="168"/>
        <v>0</v>
      </c>
      <c r="AB46" s="157">
        <f t="shared" si="168"/>
        <v>0</v>
      </c>
      <c r="AC46" s="158">
        <f t="shared" si="168"/>
        <v>0</v>
      </c>
      <c r="AD46" s="308">
        <f>SUM(AD47:AD48)</f>
        <v>0</v>
      </c>
      <c r="AE46" s="152">
        <f t="shared" si="24"/>
        <v>0</v>
      </c>
      <c r="AF46" s="153">
        <f t="shared" si="8"/>
        <v>0</v>
      </c>
      <c r="AG46" s="183">
        <f t="shared" si="25"/>
        <v>0</v>
      </c>
      <c r="AH46" s="153">
        <f t="shared" si="26"/>
        <v>0</v>
      </c>
      <c r="AI46" s="154">
        <f t="shared" si="9"/>
        <v>0</v>
      </c>
      <c r="AJ46" s="95">
        <f>SUM(AJ47:AJ48)</f>
        <v>0</v>
      </c>
      <c r="AK46" s="157">
        <f>SUM(AK47:AK48)</f>
        <v>0</v>
      </c>
      <c r="AL46" s="157">
        <f>SUM(AL47:AL48)</f>
        <v>0</v>
      </c>
      <c r="AM46" s="157">
        <f>SUM(AM47:AM48)</f>
        <v>0</v>
      </c>
      <c r="AN46" s="156">
        <f>SUM(AN47:AN48)</f>
        <v>0</v>
      </c>
      <c r="AO46" s="101">
        <v>0</v>
      </c>
      <c r="AP46" s="157">
        <f t="shared" ref="AP46:AS46" si="169">SUM(AP47:AP48)</f>
        <v>0</v>
      </c>
      <c r="AQ46" s="157">
        <f t="shared" si="169"/>
        <v>0</v>
      </c>
      <c r="AR46" s="157">
        <f t="shared" si="169"/>
        <v>0</v>
      </c>
      <c r="AS46" s="158">
        <f t="shared" si="169"/>
        <v>0</v>
      </c>
      <c r="AT46" s="298">
        <v>0</v>
      </c>
      <c r="AU46" s="157">
        <f t="shared" ref="AU46:AX46" si="170">SUM(AU47:AU48)</f>
        <v>0</v>
      </c>
      <c r="AV46" s="157">
        <f t="shared" si="170"/>
        <v>0</v>
      </c>
      <c r="AW46" s="157">
        <f t="shared" si="170"/>
        <v>0</v>
      </c>
      <c r="AX46" s="156">
        <f t="shared" si="170"/>
        <v>0</v>
      </c>
      <c r="AY46" s="296">
        <v>0</v>
      </c>
      <c r="AZ46" s="157">
        <f>SUM(AZ47:AZ48)</f>
        <v>0</v>
      </c>
      <c r="BA46" s="157">
        <f>SUM(BA47:BA48)</f>
        <v>0</v>
      </c>
      <c r="BB46" s="157">
        <f>SUM(BB47:BB48)</f>
        <v>0</v>
      </c>
      <c r="BC46" s="158">
        <f>SUM(BC47:BC48)</f>
        <v>0</v>
      </c>
      <c r="BD46" s="214" t="s">
        <v>122</v>
      </c>
      <c r="BE46" s="199" t="s">
        <v>123</v>
      </c>
      <c r="BF46" s="144" t="s">
        <v>76</v>
      </c>
    </row>
    <row r="47" spans="1:58" s="16" customFormat="1" ht="63.75" hidden="1" outlineLevel="1" x14ac:dyDescent="0.25">
      <c r="A47" s="162" t="s">
        <v>124</v>
      </c>
      <c r="B47" s="24" t="s">
        <v>125</v>
      </c>
      <c r="C47" s="25" t="s">
        <v>76</v>
      </c>
      <c r="D47" s="83">
        <v>0</v>
      </c>
      <c r="E47" s="105">
        <f t="shared" si="16"/>
        <v>0</v>
      </c>
      <c r="F47" s="54">
        <f t="shared" si="17"/>
        <v>0</v>
      </c>
      <c r="G47" s="54">
        <f t="shared" si="18"/>
        <v>0</v>
      </c>
      <c r="H47" s="54">
        <f t="shared" si="19"/>
        <v>0</v>
      </c>
      <c r="I47" s="109">
        <f t="shared" si="19"/>
        <v>0</v>
      </c>
      <c r="J47" s="101">
        <v>0</v>
      </c>
      <c r="K47" s="47">
        <v>0</v>
      </c>
      <c r="L47" s="47">
        <v>0</v>
      </c>
      <c r="M47" s="47">
        <v>0</v>
      </c>
      <c r="N47" s="117">
        <v>0</v>
      </c>
      <c r="O47" s="95">
        <v>0</v>
      </c>
      <c r="P47" s="47">
        <v>0</v>
      </c>
      <c r="Q47" s="47">
        <v>0</v>
      </c>
      <c r="R47" s="47">
        <v>0</v>
      </c>
      <c r="S47" s="83">
        <v>0</v>
      </c>
      <c r="T47" s="298">
        <v>0</v>
      </c>
      <c r="U47" s="47">
        <v>0</v>
      </c>
      <c r="V47" s="47">
        <v>0</v>
      </c>
      <c r="W47" s="47">
        <v>0</v>
      </c>
      <c r="X47" s="117">
        <v>0</v>
      </c>
      <c r="Y47" s="189">
        <v>0</v>
      </c>
      <c r="Z47" s="47">
        <v>0</v>
      </c>
      <c r="AA47" s="47">
        <v>0</v>
      </c>
      <c r="AB47" s="47">
        <v>0</v>
      </c>
      <c r="AC47" s="117">
        <v>0</v>
      </c>
      <c r="AD47" s="307">
        <v>0</v>
      </c>
      <c r="AE47" s="133">
        <f t="shared" si="24"/>
        <v>0</v>
      </c>
      <c r="AF47" s="65">
        <f t="shared" si="8"/>
        <v>0</v>
      </c>
      <c r="AG47" s="183">
        <f t="shared" si="25"/>
        <v>0</v>
      </c>
      <c r="AH47" s="65">
        <f t="shared" si="26"/>
        <v>0</v>
      </c>
      <c r="AI47" s="100">
        <f t="shared" si="9"/>
        <v>0</v>
      </c>
      <c r="AJ47" s="95">
        <v>0</v>
      </c>
      <c r="AK47" s="47">
        <v>0</v>
      </c>
      <c r="AL47" s="47">
        <v>0</v>
      </c>
      <c r="AM47" s="47">
        <v>0</v>
      </c>
      <c r="AN47" s="83">
        <v>0</v>
      </c>
      <c r="AO47" s="101">
        <v>0</v>
      </c>
      <c r="AP47" s="47">
        <v>0</v>
      </c>
      <c r="AQ47" s="47">
        <v>0</v>
      </c>
      <c r="AR47" s="47">
        <v>0</v>
      </c>
      <c r="AS47" s="117">
        <v>0</v>
      </c>
      <c r="AT47" s="135">
        <v>0</v>
      </c>
      <c r="AU47" s="47">
        <v>0</v>
      </c>
      <c r="AV47" s="47">
        <v>0</v>
      </c>
      <c r="AW47" s="47">
        <v>0</v>
      </c>
      <c r="AX47" s="83">
        <v>0</v>
      </c>
      <c r="AY47" s="207">
        <v>0</v>
      </c>
      <c r="AZ47" s="47">
        <v>0</v>
      </c>
      <c r="BA47" s="47">
        <v>0</v>
      </c>
      <c r="BB47" s="47">
        <v>0</v>
      </c>
      <c r="BC47" s="117">
        <v>0</v>
      </c>
      <c r="BD47" s="208" t="s">
        <v>124</v>
      </c>
      <c r="BE47" s="193" t="s">
        <v>125</v>
      </c>
      <c r="BF47" s="25" t="s">
        <v>76</v>
      </c>
    </row>
    <row r="48" spans="1:58" s="16" customFormat="1" ht="63.75" hidden="1" outlineLevel="1" x14ac:dyDescent="0.25">
      <c r="A48" s="162" t="s">
        <v>126</v>
      </c>
      <c r="B48" s="24" t="s">
        <v>127</v>
      </c>
      <c r="C48" s="25" t="s">
        <v>76</v>
      </c>
      <c r="D48" s="83">
        <v>0</v>
      </c>
      <c r="E48" s="105">
        <f t="shared" si="16"/>
        <v>0</v>
      </c>
      <c r="F48" s="54">
        <f t="shared" si="17"/>
        <v>0</v>
      </c>
      <c r="G48" s="54">
        <f t="shared" si="18"/>
        <v>0</v>
      </c>
      <c r="H48" s="54">
        <f t="shared" si="19"/>
        <v>0</v>
      </c>
      <c r="I48" s="109">
        <f t="shared" si="19"/>
        <v>0</v>
      </c>
      <c r="J48" s="101"/>
      <c r="K48" s="47">
        <v>0</v>
      </c>
      <c r="L48" s="47">
        <v>0</v>
      </c>
      <c r="M48" s="47">
        <v>0</v>
      </c>
      <c r="N48" s="117">
        <v>0</v>
      </c>
      <c r="O48" s="95">
        <v>0</v>
      </c>
      <c r="P48" s="47">
        <v>0</v>
      </c>
      <c r="Q48" s="47">
        <v>0</v>
      </c>
      <c r="R48" s="47">
        <v>0</v>
      </c>
      <c r="S48" s="83">
        <v>0</v>
      </c>
      <c r="T48" s="298">
        <v>0</v>
      </c>
      <c r="U48" s="47">
        <v>0</v>
      </c>
      <c r="V48" s="47">
        <v>0</v>
      </c>
      <c r="W48" s="47">
        <v>0</v>
      </c>
      <c r="X48" s="117">
        <v>0</v>
      </c>
      <c r="Y48" s="189">
        <v>0</v>
      </c>
      <c r="Z48" s="47">
        <v>0</v>
      </c>
      <c r="AA48" s="47">
        <v>0</v>
      </c>
      <c r="AB48" s="47">
        <v>0</v>
      </c>
      <c r="AC48" s="117">
        <v>0</v>
      </c>
      <c r="AD48" s="307">
        <v>0</v>
      </c>
      <c r="AE48" s="133">
        <f t="shared" si="24"/>
        <v>0</v>
      </c>
      <c r="AF48" s="65">
        <f t="shared" si="8"/>
        <v>0</v>
      </c>
      <c r="AG48" s="183">
        <f t="shared" si="25"/>
        <v>0</v>
      </c>
      <c r="AH48" s="65">
        <f t="shared" si="26"/>
        <v>0</v>
      </c>
      <c r="AI48" s="100">
        <f t="shared" si="9"/>
        <v>0</v>
      </c>
      <c r="AJ48" s="95"/>
      <c r="AK48" s="47">
        <v>0</v>
      </c>
      <c r="AL48" s="47">
        <v>0</v>
      </c>
      <c r="AM48" s="47">
        <v>0</v>
      </c>
      <c r="AN48" s="83">
        <v>0</v>
      </c>
      <c r="AO48" s="101">
        <v>0</v>
      </c>
      <c r="AP48" s="47">
        <v>0</v>
      </c>
      <c r="AQ48" s="47">
        <v>0</v>
      </c>
      <c r="AR48" s="47">
        <v>0</v>
      </c>
      <c r="AS48" s="117">
        <v>0</v>
      </c>
      <c r="AT48" s="135">
        <v>0</v>
      </c>
      <c r="AU48" s="47">
        <v>0</v>
      </c>
      <c r="AV48" s="47">
        <v>0</v>
      </c>
      <c r="AW48" s="47">
        <v>0</v>
      </c>
      <c r="AX48" s="83">
        <v>0</v>
      </c>
      <c r="AY48" s="207">
        <v>0</v>
      </c>
      <c r="AZ48" s="47">
        <v>0</v>
      </c>
      <c r="BA48" s="47">
        <v>0</v>
      </c>
      <c r="BB48" s="47">
        <v>0</v>
      </c>
      <c r="BC48" s="117">
        <v>0</v>
      </c>
      <c r="BD48" s="208" t="s">
        <v>126</v>
      </c>
      <c r="BE48" s="193" t="s">
        <v>127</v>
      </c>
      <c r="BF48" s="25" t="s">
        <v>76</v>
      </c>
    </row>
    <row r="49" spans="1:58" s="16" customFormat="1" ht="52.5" customHeight="1" collapsed="1" x14ac:dyDescent="0.25">
      <c r="A49" s="164" t="s">
        <v>128</v>
      </c>
      <c r="B49" s="28" t="s">
        <v>129</v>
      </c>
      <c r="C49" s="27" t="s">
        <v>76</v>
      </c>
      <c r="D49" s="49">
        <f>D50+D57+D61+D71</f>
        <v>15.75384</v>
      </c>
      <c r="E49" s="105">
        <f t="shared" si="16"/>
        <v>14.527278836000001</v>
      </c>
      <c r="F49" s="69">
        <f t="shared" si="17"/>
        <v>0.70601899999999995</v>
      </c>
      <c r="G49" s="69">
        <f t="shared" si="18"/>
        <v>1.1803093439999999</v>
      </c>
      <c r="H49" s="69">
        <f t="shared" si="19"/>
        <v>9.7353165480000001</v>
      </c>
      <c r="I49" s="110">
        <f t="shared" si="19"/>
        <v>2.9056339439999999</v>
      </c>
      <c r="J49" s="101">
        <f t="shared" ref="J49" si="171">J50+J57+J61+J71</f>
        <v>5.4903782000000003</v>
      </c>
      <c r="K49" s="49">
        <f>K50+K57+K61+K71</f>
        <v>0.68561899999999998</v>
      </c>
      <c r="L49" s="49">
        <f>L50+L57+L61+L71</f>
        <v>0.32400000000000001</v>
      </c>
      <c r="M49" s="49">
        <f>M50+M57+M61+M71</f>
        <v>3.8676000000000004</v>
      </c>
      <c r="N49" s="119">
        <f>N50+N57+N61+N71</f>
        <v>0.61315919999999979</v>
      </c>
      <c r="O49" s="95">
        <f t="shared" ref="O49" si="172">O50+O57+O61+O71</f>
        <v>0.12250439999999999</v>
      </c>
      <c r="P49" s="49">
        <f t="shared" ref="P49:X49" si="173">P50+P57+P61+P71</f>
        <v>0</v>
      </c>
      <c r="Q49" s="49">
        <f t="shared" si="173"/>
        <v>2.6721599999999998E-2</v>
      </c>
      <c r="R49" s="49">
        <f t="shared" si="173"/>
        <v>8.4501599999999996E-2</v>
      </c>
      <c r="S49" s="85">
        <f t="shared" si="173"/>
        <v>1.1281200000000007E-2</v>
      </c>
      <c r="T49" s="298">
        <f t="shared" si="173"/>
        <v>1.0718106360000001</v>
      </c>
      <c r="U49" s="49">
        <f t="shared" si="173"/>
        <v>2.0400000000000001E-2</v>
      </c>
      <c r="V49" s="49">
        <f t="shared" si="173"/>
        <v>0.15920774399999998</v>
      </c>
      <c r="W49" s="49">
        <f t="shared" si="173"/>
        <v>0.83107090799999983</v>
      </c>
      <c r="X49" s="119">
        <f t="shared" si="173"/>
        <v>6.1131984000000084E-2</v>
      </c>
      <c r="Y49" s="189">
        <f t="shared" ref="Y49:AD49" si="174">Y50+Y57+Y61+Y71</f>
        <v>7.8425855999999996</v>
      </c>
      <c r="Z49" s="49">
        <f>Z50+Z57+Z61+Z71</f>
        <v>0</v>
      </c>
      <c r="AA49" s="49">
        <f t="shared" si="174"/>
        <v>0.67037999999999998</v>
      </c>
      <c r="AB49" s="49">
        <f t="shared" si="174"/>
        <v>4.9521440399999994</v>
      </c>
      <c r="AC49" s="119">
        <f t="shared" si="174"/>
        <v>2.22006156</v>
      </c>
      <c r="AD49" s="309">
        <f t="shared" si="174"/>
        <v>13.1282</v>
      </c>
      <c r="AE49" s="133">
        <f>AJ49+AO49+AT49+AY49</f>
        <v>12.22033553</v>
      </c>
      <c r="AF49" s="65">
        <f t="shared" si="8"/>
        <v>0.70261899999999999</v>
      </c>
      <c r="AG49" s="183">
        <f t="shared" si="25"/>
        <v>0.98359112000000015</v>
      </c>
      <c r="AH49" s="65">
        <f t="shared" si="26"/>
        <v>8.1127637899999989</v>
      </c>
      <c r="AI49" s="100">
        <f t="shared" si="9"/>
        <v>2.4213616199999999</v>
      </c>
      <c r="AJ49" s="95">
        <f t="shared" ref="AJ49" si="175">AJ50+AJ57+AJ61+AJ71</f>
        <v>4.6895850000000001</v>
      </c>
      <c r="AK49" s="49">
        <f>AK50+AK57+AK61+AK71</f>
        <v>0.68561899999999998</v>
      </c>
      <c r="AL49" s="49">
        <f>AL50+AL57+AL61+AL71</f>
        <v>0.27</v>
      </c>
      <c r="AM49" s="49">
        <f>AM50+AM57+AM61+AM71</f>
        <v>3.2230000000000003</v>
      </c>
      <c r="AN49" s="85">
        <f>AN50+AN57+AN61+AN71</f>
        <v>0.51096599999999981</v>
      </c>
      <c r="AO49" s="101">
        <f t="shared" ref="AO49:AS49" si="176">AO50+AO57+AO61+AO71</f>
        <v>0.102087</v>
      </c>
      <c r="AP49" s="49">
        <f t="shared" si="176"/>
        <v>0</v>
      </c>
      <c r="AQ49" s="49">
        <f t="shared" si="176"/>
        <v>2.2268E-2</v>
      </c>
      <c r="AR49" s="49">
        <f t="shared" si="176"/>
        <v>7.0417999999999994E-2</v>
      </c>
      <c r="AS49" s="119">
        <f t="shared" si="176"/>
        <v>9.4010000000000066E-3</v>
      </c>
      <c r="AT49" s="298">
        <f t="shared" ref="AT49:AX49" si="177">AT50+AT57+AT61+AT71</f>
        <v>0.89317553000000005</v>
      </c>
      <c r="AU49" s="49">
        <f t="shared" si="177"/>
        <v>1.7000000000000001E-2</v>
      </c>
      <c r="AV49" s="49">
        <f t="shared" si="177"/>
        <v>0.13267312000000001</v>
      </c>
      <c r="AW49" s="49">
        <f t="shared" si="177"/>
        <v>0.69255908999999993</v>
      </c>
      <c r="AX49" s="85">
        <f t="shared" si="177"/>
        <v>5.094332000000007E-2</v>
      </c>
      <c r="AY49" s="296">
        <f>AY50+AY57+AY61+AY71</f>
        <v>6.535488</v>
      </c>
      <c r="AZ49" s="49">
        <f>AZ50+AZ57+AZ61+AZ71</f>
        <v>0</v>
      </c>
      <c r="BA49" s="49">
        <f>BA50+BA57+BA61+BA71</f>
        <v>0.55865000000000009</v>
      </c>
      <c r="BB49" s="49">
        <f>BB50+BB57+BB61+BB71</f>
        <v>4.1267866999999994</v>
      </c>
      <c r="BC49" s="119">
        <f>BC50+BC57+BC61+BC71</f>
        <v>1.8500513000000001</v>
      </c>
      <c r="BD49" s="210" t="s">
        <v>128</v>
      </c>
      <c r="BE49" s="195" t="s">
        <v>129</v>
      </c>
      <c r="BF49" s="27" t="s">
        <v>76</v>
      </c>
    </row>
    <row r="50" spans="1:58" s="67" customFormat="1" ht="51" x14ac:dyDescent="0.25">
      <c r="A50" s="165" t="s">
        <v>130</v>
      </c>
      <c r="B50" s="30" t="s">
        <v>131</v>
      </c>
      <c r="C50" s="29" t="s">
        <v>76</v>
      </c>
      <c r="D50" s="66">
        <f>D51+D53</f>
        <v>13.535148000000001</v>
      </c>
      <c r="E50" s="99">
        <f t="shared" si="16"/>
        <v>13.007312551999998</v>
      </c>
      <c r="F50" s="73">
        <f t="shared" si="17"/>
        <v>0.68561899999999998</v>
      </c>
      <c r="G50" s="73">
        <f t="shared" si="18"/>
        <v>0.93999427199999996</v>
      </c>
      <c r="H50" s="73">
        <f t="shared" si="19"/>
        <v>8.5728982800000004</v>
      </c>
      <c r="I50" s="111">
        <f t="shared" si="19"/>
        <v>2.8088009999999999</v>
      </c>
      <c r="J50" s="101">
        <f t="shared" ref="J50" si="178">J51+J53</f>
        <v>5.0991781999999999</v>
      </c>
      <c r="K50" s="66">
        <f>K51+K53</f>
        <v>0.68561899999999998</v>
      </c>
      <c r="L50" s="66">
        <f>L51+L53</f>
        <v>0.25559999999999999</v>
      </c>
      <c r="M50" s="66">
        <f>M51+M53</f>
        <v>3.5736000000000003</v>
      </c>
      <c r="N50" s="120">
        <f>N51+N53</f>
        <v>0.58435919999999975</v>
      </c>
      <c r="O50" s="95">
        <f t="shared" ref="O50" si="179">O51+O53</f>
        <v>0</v>
      </c>
      <c r="P50" s="66">
        <f t="shared" ref="P50:X50" si="180">P51+P53</f>
        <v>0</v>
      </c>
      <c r="Q50" s="66">
        <f t="shared" si="180"/>
        <v>0</v>
      </c>
      <c r="R50" s="66">
        <f t="shared" si="180"/>
        <v>0</v>
      </c>
      <c r="S50" s="86">
        <f t="shared" si="180"/>
        <v>0</v>
      </c>
      <c r="T50" s="298">
        <f t="shared" si="180"/>
        <v>0.306327552</v>
      </c>
      <c r="U50" s="66">
        <f t="shared" si="180"/>
        <v>0</v>
      </c>
      <c r="V50" s="66">
        <f t="shared" si="180"/>
        <v>6.2167871999999999E-2</v>
      </c>
      <c r="W50" s="66">
        <f t="shared" si="180"/>
        <v>0.21969984000000001</v>
      </c>
      <c r="X50" s="120">
        <f t="shared" si="180"/>
        <v>2.4459839999999986E-2</v>
      </c>
      <c r="Y50" s="190">
        <f t="shared" ref="Y50:AD50" si="181">Y51+Y53</f>
        <v>7.6018067999999994</v>
      </c>
      <c r="Z50" s="66">
        <f t="shared" si="181"/>
        <v>0</v>
      </c>
      <c r="AA50" s="66">
        <f t="shared" si="181"/>
        <v>0.62222639999999996</v>
      </c>
      <c r="AB50" s="66">
        <f t="shared" si="181"/>
        <v>4.7795984399999991</v>
      </c>
      <c r="AC50" s="120">
        <f t="shared" si="181"/>
        <v>2.1999819600000001</v>
      </c>
      <c r="AD50" s="310">
        <f t="shared" si="181"/>
        <v>11.27929</v>
      </c>
      <c r="AE50" s="133">
        <f t="shared" si="24"/>
        <v>10.95369696</v>
      </c>
      <c r="AF50" s="65">
        <f t="shared" si="8"/>
        <v>0.68561899999999998</v>
      </c>
      <c r="AG50" s="183">
        <f t="shared" si="25"/>
        <v>0.78332856000000006</v>
      </c>
      <c r="AH50" s="65">
        <f t="shared" si="26"/>
        <v>7.1440818999999998</v>
      </c>
      <c r="AI50" s="100">
        <f t="shared" si="9"/>
        <v>2.3406674999999995</v>
      </c>
      <c r="AJ50" s="95">
        <f t="shared" ref="AJ50" si="182">AJ51+AJ53</f>
        <v>4.3635850000000005</v>
      </c>
      <c r="AK50" s="66">
        <f>AK51+AK53</f>
        <v>0.68561899999999998</v>
      </c>
      <c r="AL50" s="66">
        <f>AL51+AL53</f>
        <v>0.21299999999999999</v>
      </c>
      <c r="AM50" s="66">
        <f>AM51+AM53</f>
        <v>2.9780000000000002</v>
      </c>
      <c r="AN50" s="86">
        <f>AN51+AN53</f>
        <v>0.48696599999999979</v>
      </c>
      <c r="AO50" s="101">
        <f t="shared" ref="AO50:AS50" si="183">AO51+AO53</f>
        <v>0</v>
      </c>
      <c r="AP50" s="66">
        <f t="shared" si="183"/>
        <v>0</v>
      </c>
      <c r="AQ50" s="66">
        <f t="shared" si="183"/>
        <v>0</v>
      </c>
      <c r="AR50" s="66">
        <f t="shared" si="183"/>
        <v>0</v>
      </c>
      <c r="AS50" s="120">
        <f t="shared" si="183"/>
        <v>0</v>
      </c>
      <c r="AT50" s="298">
        <f t="shared" ref="AT50:AX50" si="184">AT51+AT53</f>
        <v>0.25527295999999999</v>
      </c>
      <c r="AU50" s="66">
        <f t="shared" si="184"/>
        <v>0</v>
      </c>
      <c r="AV50" s="66">
        <f t="shared" si="184"/>
        <v>5.1806560000000001E-2</v>
      </c>
      <c r="AW50" s="66">
        <f t="shared" si="184"/>
        <v>0.1830832</v>
      </c>
      <c r="AX50" s="86">
        <f t="shared" si="184"/>
        <v>2.038319999999999E-2</v>
      </c>
      <c r="AY50" s="296">
        <f>AY51+AY53</f>
        <v>6.3348389999999997</v>
      </c>
      <c r="AZ50" s="66">
        <f>AZ51+AZ53</f>
        <v>0</v>
      </c>
      <c r="BA50" s="66">
        <f>BA51+BA53</f>
        <v>0.51852200000000004</v>
      </c>
      <c r="BB50" s="66">
        <f>BB51+BB53</f>
        <v>3.9829986999999996</v>
      </c>
      <c r="BC50" s="120">
        <f>BC51+BC53</f>
        <v>1.8333183</v>
      </c>
      <c r="BD50" s="211" t="s">
        <v>130</v>
      </c>
      <c r="BE50" s="196" t="s">
        <v>131</v>
      </c>
      <c r="BF50" s="29" t="s">
        <v>76</v>
      </c>
    </row>
    <row r="51" spans="1:58" s="16" customFormat="1" ht="25.5" x14ac:dyDescent="0.25">
      <c r="A51" s="166" t="s">
        <v>132</v>
      </c>
      <c r="B51" s="32" t="s">
        <v>133</v>
      </c>
      <c r="C51" s="31" t="s">
        <v>76</v>
      </c>
      <c r="D51" s="87">
        <f t="shared" ref="D51" si="185">D52</f>
        <v>1.7091480000000001</v>
      </c>
      <c r="E51" s="105">
        <f t="shared" si="16"/>
        <v>0.65725435200000004</v>
      </c>
      <c r="F51" s="70">
        <f t="shared" si="17"/>
        <v>0</v>
      </c>
      <c r="G51" s="70">
        <f t="shared" si="18"/>
        <v>0.19632187200000001</v>
      </c>
      <c r="H51" s="70">
        <f t="shared" si="19"/>
        <v>0.37831727999999998</v>
      </c>
      <c r="I51" s="106">
        <f t="shared" si="19"/>
        <v>8.2615199999999986E-2</v>
      </c>
      <c r="J51" s="101">
        <f t="shared" ref="J51" si="186">J52</f>
        <v>0</v>
      </c>
      <c r="K51" s="45">
        <f>K52</f>
        <v>0</v>
      </c>
      <c r="L51" s="45">
        <f>L52</f>
        <v>0</v>
      </c>
      <c r="M51" s="45">
        <f>M52</f>
        <v>0</v>
      </c>
      <c r="N51" s="107">
        <f>N52</f>
        <v>0</v>
      </c>
      <c r="O51" s="95">
        <f t="shared" ref="O51" si="187">O52</f>
        <v>0</v>
      </c>
      <c r="P51" s="45">
        <f t="shared" ref="P51:X51" si="188">P52</f>
        <v>0</v>
      </c>
      <c r="Q51" s="45">
        <f t="shared" si="188"/>
        <v>0</v>
      </c>
      <c r="R51" s="45">
        <f t="shared" si="188"/>
        <v>0</v>
      </c>
      <c r="S51" s="81">
        <f t="shared" si="188"/>
        <v>0</v>
      </c>
      <c r="T51" s="298">
        <f t="shared" si="188"/>
        <v>0.306327552</v>
      </c>
      <c r="U51" s="45">
        <f t="shared" si="188"/>
        <v>0</v>
      </c>
      <c r="V51" s="45">
        <f t="shared" si="188"/>
        <v>6.2167871999999999E-2</v>
      </c>
      <c r="W51" s="45">
        <f t="shared" si="188"/>
        <v>0.21969984000000001</v>
      </c>
      <c r="X51" s="107">
        <f t="shared" si="188"/>
        <v>2.4459839999999986E-2</v>
      </c>
      <c r="Y51" s="189">
        <f t="shared" ref="Y51:AD51" si="189">Y52</f>
        <v>0.35092679999999998</v>
      </c>
      <c r="Z51" s="45">
        <f t="shared" si="189"/>
        <v>0</v>
      </c>
      <c r="AA51" s="45">
        <f t="shared" si="189"/>
        <v>0.134154</v>
      </c>
      <c r="AB51" s="45">
        <f t="shared" si="189"/>
        <v>0.15861744</v>
      </c>
      <c r="AC51" s="107">
        <f t="shared" si="189"/>
        <v>5.8155359999999996E-2</v>
      </c>
      <c r="AD51" s="305">
        <f t="shared" si="189"/>
        <v>1.4242900000000001</v>
      </c>
      <c r="AE51" s="258">
        <f t="shared" si="24"/>
        <v>0.54771196</v>
      </c>
      <c r="AF51" s="65">
        <f t="shared" si="8"/>
        <v>0</v>
      </c>
      <c r="AG51" s="183">
        <f t="shared" si="25"/>
        <v>0.16360156000000001</v>
      </c>
      <c r="AH51" s="65">
        <f t="shared" si="26"/>
        <v>0.3152644</v>
      </c>
      <c r="AI51" s="100">
        <f t="shared" si="9"/>
        <v>6.8845999999999991E-2</v>
      </c>
      <c r="AJ51" s="95">
        <f t="shared" ref="AJ51" si="190">AJ52</f>
        <v>0</v>
      </c>
      <c r="AK51" s="45">
        <f>AK52</f>
        <v>0</v>
      </c>
      <c r="AL51" s="45">
        <f>AL52</f>
        <v>0</v>
      </c>
      <c r="AM51" s="45">
        <f>AM52</f>
        <v>0</v>
      </c>
      <c r="AN51" s="81">
        <f>AN52</f>
        <v>0</v>
      </c>
      <c r="AO51" s="101">
        <f t="shared" ref="AO51:AS51" si="191">AO52</f>
        <v>0</v>
      </c>
      <c r="AP51" s="45">
        <f t="shared" si="191"/>
        <v>0</v>
      </c>
      <c r="AQ51" s="45">
        <f t="shared" si="191"/>
        <v>0</v>
      </c>
      <c r="AR51" s="45">
        <f t="shared" si="191"/>
        <v>0</v>
      </c>
      <c r="AS51" s="107">
        <f t="shared" si="191"/>
        <v>0</v>
      </c>
      <c r="AT51" s="298">
        <f t="shared" ref="AT51:AX51" si="192">AT52</f>
        <v>0.25527295999999999</v>
      </c>
      <c r="AU51" s="45">
        <f t="shared" si="192"/>
        <v>0</v>
      </c>
      <c r="AV51" s="45">
        <f t="shared" si="192"/>
        <v>5.1806560000000001E-2</v>
      </c>
      <c r="AW51" s="45">
        <f t="shared" si="192"/>
        <v>0.1830832</v>
      </c>
      <c r="AX51" s="81">
        <f t="shared" si="192"/>
        <v>2.038319999999999E-2</v>
      </c>
      <c r="AY51" s="296">
        <f>AY52</f>
        <v>0.292439</v>
      </c>
      <c r="AZ51" s="45">
        <f>AZ52</f>
        <v>0</v>
      </c>
      <c r="BA51" s="45">
        <f>BA52</f>
        <v>0.11179500000000001</v>
      </c>
      <c r="BB51" s="45">
        <f>BB52</f>
        <v>0.1321812</v>
      </c>
      <c r="BC51" s="107">
        <f>BC52</f>
        <v>4.84628E-2</v>
      </c>
      <c r="BD51" s="212" t="s">
        <v>132</v>
      </c>
      <c r="BE51" s="197" t="s">
        <v>133</v>
      </c>
      <c r="BF51" s="31" t="s">
        <v>76</v>
      </c>
    </row>
    <row r="52" spans="1:58" s="16" customFormat="1" ht="24.75" customHeight="1" x14ac:dyDescent="0.25">
      <c r="A52" s="228" t="s">
        <v>132</v>
      </c>
      <c r="B52" s="229" t="s">
        <v>134</v>
      </c>
      <c r="C52" s="75" t="s">
        <v>209</v>
      </c>
      <c r="D52" s="82">
        <f>AD52*1.2</f>
        <v>1.7091480000000001</v>
      </c>
      <c r="E52" s="105">
        <f t="shared" si="16"/>
        <v>0.65725435200000004</v>
      </c>
      <c r="F52" s="54">
        <f t="shared" si="17"/>
        <v>0</v>
      </c>
      <c r="G52" s="54">
        <f t="shared" si="18"/>
        <v>0.19632187200000001</v>
      </c>
      <c r="H52" s="54">
        <f t="shared" si="19"/>
        <v>0.37831727999999998</v>
      </c>
      <c r="I52" s="109">
        <f t="shared" si="19"/>
        <v>8.2615199999999986E-2</v>
      </c>
      <c r="J52" s="101">
        <f>AJ52*1.2</f>
        <v>0</v>
      </c>
      <c r="K52" s="184">
        <f>AK52*1.2</f>
        <v>0</v>
      </c>
      <c r="L52" s="184">
        <f t="shared" ref="L52:M52" si="193">AL52*1.2</f>
        <v>0</v>
      </c>
      <c r="M52" s="184">
        <f t="shared" si="193"/>
        <v>0</v>
      </c>
      <c r="N52" s="186">
        <f>AN52*1.2</f>
        <v>0</v>
      </c>
      <c r="O52" s="101">
        <f t="shared" ref="O52:P52" si="194">AO52*1.2</f>
        <v>0</v>
      </c>
      <c r="P52" s="184">
        <f t="shared" si="194"/>
        <v>0</v>
      </c>
      <c r="Q52" s="184">
        <f t="shared" ref="Q52" si="195">AQ52*1.2</f>
        <v>0</v>
      </c>
      <c r="R52" s="184">
        <f t="shared" ref="R52:U52" si="196">AR52*1.2</f>
        <v>0</v>
      </c>
      <c r="S52" s="186">
        <f t="shared" si="196"/>
        <v>0</v>
      </c>
      <c r="T52" s="101">
        <f t="shared" si="196"/>
        <v>0.306327552</v>
      </c>
      <c r="U52" s="184">
        <f t="shared" si="196"/>
        <v>0</v>
      </c>
      <c r="V52" s="184">
        <f t="shared" ref="V52" si="197">AV52*1.2</f>
        <v>6.2167871999999999E-2</v>
      </c>
      <c r="W52" s="184">
        <f t="shared" ref="W52:Z52" si="198">AW52*1.2</f>
        <v>0.21969984000000001</v>
      </c>
      <c r="X52" s="186">
        <f t="shared" si="198"/>
        <v>2.4459839999999986E-2</v>
      </c>
      <c r="Y52" s="101">
        <f>AY52*1.2</f>
        <v>0.35092679999999998</v>
      </c>
      <c r="Z52" s="184">
        <f t="shared" si="198"/>
        <v>0</v>
      </c>
      <c r="AA52" s="184">
        <f t="shared" ref="AA52" si="199">BA52*1.2</f>
        <v>0.134154</v>
      </c>
      <c r="AB52" s="184">
        <f t="shared" ref="AB52:AC52" si="200">BB52*1.2</f>
        <v>0.15861744</v>
      </c>
      <c r="AC52" s="186">
        <f t="shared" si="200"/>
        <v>5.8155359999999996E-2</v>
      </c>
      <c r="AD52" s="309">
        <v>1.4242900000000001</v>
      </c>
      <c r="AE52" s="258">
        <f t="shared" si="24"/>
        <v>0.54771196</v>
      </c>
      <c r="AF52" s="65">
        <f t="shared" si="8"/>
        <v>0</v>
      </c>
      <c r="AG52" s="183">
        <f t="shared" si="25"/>
        <v>0.16360156000000001</v>
      </c>
      <c r="AH52" s="65">
        <f t="shared" si="26"/>
        <v>0.3152644</v>
      </c>
      <c r="AI52" s="100">
        <f t="shared" si="9"/>
        <v>6.8845999999999991E-2</v>
      </c>
      <c r="AJ52" s="96">
        <v>0</v>
      </c>
      <c r="AK52" s="46">
        <v>0</v>
      </c>
      <c r="AL52" s="46">
        <v>0</v>
      </c>
      <c r="AM52" s="46">
        <v>0</v>
      </c>
      <c r="AN52" s="82">
        <v>0</v>
      </c>
      <c r="AO52" s="121">
        <v>0</v>
      </c>
      <c r="AP52" s="46">
        <v>0</v>
      </c>
      <c r="AQ52" s="46">
        <v>0</v>
      </c>
      <c r="AR52" s="46">
        <v>0</v>
      </c>
      <c r="AS52" s="116">
        <v>0</v>
      </c>
      <c r="AT52" s="294">
        <v>0.25527295999999999</v>
      </c>
      <c r="AU52" s="46">
        <v>0</v>
      </c>
      <c r="AV52" s="46">
        <v>5.1806560000000001E-2</v>
      </c>
      <c r="AW52" s="46">
        <v>0.1830832</v>
      </c>
      <c r="AX52" s="178">
        <f>AT52-AU52-AV52-AW52</f>
        <v>2.038319999999999E-2</v>
      </c>
      <c r="AY52" s="295">
        <v>0.292439</v>
      </c>
      <c r="AZ52" s="46">
        <v>0</v>
      </c>
      <c r="BA52" s="46">
        <v>0.11179500000000001</v>
      </c>
      <c r="BB52" s="46">
        <v>0.1321812</v>
      </c>
      <c r="BC52" s="116">
        <f>AY52-AZ52-BA52-BB52</f>
        <v>4.84628E-2</v>
      </c>
      <c r="BD52" s="216" t="s">
        <v>132</v>
      </c>
      <c r="BE52" s="200" t="s">
        <v>134</v>
      </c>
      <c r="BF52" s="33" t="s">
        <v>135</v>
      </c>
    </row>
    <row r="53" spans="1:58" s="16" customFormat="1" ht="51" x14ac:dyDescent="0.25">
      <c r="A53" s="230" t="s">
        <v>136</v>
      </c>
      <c r="B53" s="231" t="s">
        <v>137</v>
      </c>
      <c r="C53" s="230" t="s">
        <v>76</v>
      </c>
      <c r="D53" s="88">
        <f t="shared" ref="D53" si="201">D54</f>
        <v>11.826000000000001</v>
      </c>
      <c r="E53" s="105">
        <f t="shared" si="16"/>
        <v>12.350058199999999</v>
      </c>
      <c r="F53" s="70">
        <f t="shared" si="17"/>
        <v>0.68561899999999998</v>
      </c>
      <c r="G53" s="70">
        <f t="shared" si="18"/>
        <v>0.7436723999999999</v>
      </c>
      <c r="H53" s="70">
        <f t="shared" si="19"/>
        <v>8.1945809999999994</v>
      </c>
      <c r="I53" s="106">
        <f t="shared" si="19"/>
        <v>2.7261857999999997</v>
      </c>
      <c r="J53" s="121">
        <f t="shared" ref="J53" si="202">J54</f>
        <v>5.0991781999999999</v>
      </c>
      <c r="K53" s="45">
        <f t="shared" ref="K53:O53" si="203">K54</f>
        <v>0.68561899999999998</v>
      </c>
      <c r="L53" s="45">
        <f t="shared" si="203"/>
        <v>0.25559999999999999</v>
      </c>
      <c r="M53" s="45">
        <f t="shared" si="203"/>
        <v>3.5736000000000003</v>
      </c>
      <c r="N53" s="107">
        <f t="shared" si="203"/>
        <v>0.58435919999999975</v>
      </c>
      <c r="O53" s="96">
        <f t="shared" si="203"/>
        <v>0</v>
      </c>
      <c r="P53" s="45">
        <f t="shared" ref="P53" si="204">P54</f>
        <v>0</v>
      </c>
      <c r="Q53" s="45">
        <f t="shared" ref="Q53" si="205">Q54</f>
        <v>0</v>
      </c>
      <c r="R53" s="45">
        <f t="shared" ref="R53" si="206">R54</f>
        <v>0</v>
      </c>
      <c r="S53" s="81">
        <f t="shared" ref="S53:T53" si="207">S54</f>
        <v>0</v>
      </c>
      <c r="T53" s="294">
        <f t="shared" si="207"/>
        <v>0</v>
      </c>
      <c r="U53" s="45">
        <f t="shared" ref="U53" si="208">U54</f>
        <v>0</v>
      </c>
      <c r="V53" s="45">
        <f t="shared" ref="V53" si="209">V54</f>
        <v>0</v>
      </c>
      <c r="W53" s="45">
        <f t="shared" ref="W53" si="210">W54</f>
        <v>0</v>
      </c>
      <c r="X53" s="107">
        <f t="shared" ref="X53" si="211">X54</f>
        <v>0</v>
      </c>
      <c r="Y53" s="189">
        <f t="shared" ref="Y53" si="212">Y54</f>
        <v>7.2508799999999995</v>
      </c>
      <c r="Z53" s="45">
        <f t="shared" ref="Z53" si="213">Z54</f>
        <v>0</v>
      </c>
      <c r="AA53" s="45">
        <f t="shared" ref="AA53" si="214">AA54</f>
        <v>0.48807239999999996</v>
      </c>
      <c r="AB53" s="45">
        <f t="shared" ref="AB53" si="215">AB54</f>
        <v>4.6209809999999996</v>
      </c>
      <c r="AC53" s="107">
        <f t="shared" ref="AC53:AD53" si="216">AC54</f>
        <v>2.1418265999999999</v>
      </c>
      <c r="AD53" s="311">
        <f t="shared" si="216"/>
        <v>9.8550000000000004</v>
      </c>
      <c r="AE53" s="133">
        <f t="shared" si="24"/>
        <v>10.405985000000001</v>
      </c>
      <c r="AF53" s="65">
        <f t="shared" si="8"/>
        <v>0.68561899999999998</v>
      </c>
      <c r="AG53" s="183">
        <f t="shared" si="25"/>
        <v>0.61972700000000003</v>
      </c>
      <c r="AH53" s="65">
        <f t="shared" si="26"/>
        <v>6.8288174999999995</v>
      </c>
      <c r="AI53" s="100">
        <f t="shared" si="9"/>
        <v>2.2718214999999997</v>
      </c>
      <c r="AJ53" s="96">
        <f t="shared" ref="AJ53:AS53" si="217">AJ54</f>
        <v>4.3635850000000005</v>
      </c>
      <c r="AK53" s="45">
        <f t="shared" si="217"/>
        <v>0.68561899999999998</v>
      </c>
      <c r="AL53" s="45">
        <f t="shared" si="217"/>
        <v>0.21299999999999999</v>
      </c>
      <c r="AM53" s="45">
        <f t="shared" si="217"/>
        <v>2.9780000000000002</v>
      </c>
      <c r="AN53" s="81">
        <f t="shared" si="217"/>
        <v>0.48696599999999979</v>
      </c>
      <c r="AO53" s="121">
        <f t="shared" si="217"/>
        <v>0</v>
      </c>
      <c r="AP53" s="45">
        <f t="shared" si="217"/>
        <v>0</v>
      </c>
      <c r="AQ53" s="45">
        <f t="shared" si="217"/>
        <v>0</v>
      </c>
      <c r="AR53" s="45">
        <f t="shared" si="217"/>
        <v>0</v>
      </c>
      <c r="AS53" s="107">
        <f t="shared" si="217"/>
        <v>0</v>
      </c>
      <c r="AT53" s="294">
        <f t="shared" ref="AT53:AX53" si="218">AT54</f>
        <v>0</v>
      </c>
      <c r="AU53" s="45">
        <f t="shared" si="218"/>
        <v>0</v>
      </c>
      <c r="AV53" s="45">
        <f t="shared" si="218"/>
        <v>0</v>
      </c>
      <c r="AW53" s="45">
        <f t="shared" si="218"/>
        <v>0</v>
      </c>
      <c r="AX53" s="81">
        <f t="shared" si="218"/>
        <v>0</v>
      </c>
      <c r="AY53" s="295">
        <f>AY54</f>
        <v>6.0423999999999998</v>
      </c>
      <c r="AZ53" s="45">
        <f t="shared" ref="AZ53" si="219">AZ54</f>
        <v>0</v>
      </c>
      <c r="BA53" s="45">
        <f t="shared" ref="BA53" si="220">BA54</f>
        <v>0.40672700000000001</v>
      </c>
      <c r="BB53" s="45">
        <f t="shared" ref="BB53" si="221">BB54</f>
        <v>3.8508174999999998</v>
      </c>
      <c r="BC53" s="107">
        <f t="shared" ref="BC53" si="222">BC54</f>
        <v>1.7848554999999999</v>
      </c>
      <c r="BD53" s="212" t="s">
        <v>136</v>
      </c>
      <c r="BE53" s="197" t="s">
        <v>137</v>
      </c>
      <c r="BF53" s="31" t="s">
        <v>76</v>
      </c>
    </row>
    <row r="54" spans="1:58" s="67" customFormat="1" ht="39" customHeight="1" x14ac:dyDescent="0.25">
      <c r="A54" s="232" t="s">
        <v>138</v>
      </c>
      <c r="B54" s="233" t="s">
        <v>139</v>
      </c>
      <c r="C54" s="234" t="s">
        <v>140</v>
      </c>
      <c r="D54" s="89">
        <f t="shared" ref="D54" si="223">SUM(D55:D56)</f>
        <v>11.826000000000001</v>
      </c>
      <c r="E54" s="99">
        <f t="shared" si="16"/>
        <v>12.350058199999999</v>
      </c>
      <c r="F54" s="72">
        <f t="shared" si="17"/>
        <v>0.68561899999999998</v>
      </c>
      <c r="G54" s="72">
        <f t="shared" si="18"/>
        <v>0.7436723999999999</v>
      </c>
      <c r="H54" s="72">
        <f t="shared" si="19"/>
        <v>8.1945809999999994</v>
      </c>
      <c r="I54" s="112">
        <f t="shared" si="19"/>
        <v>2.7261857999999997</v>
      </c>
      <c r="J54" s="121">
        <f t="shared" ref="J54" si="224">SUM(J55:J56)</f>
        <v>5.0991781999999999</v>
      </c>
      <c r="K54" s="68">
        <f t="shared" ref="K54:N54" si="225">SUM(K55:K56)</f>
        <v>0.68561899999999998</v>
      </c>
      <c r="L54" s="68">
        <f t="shared" si="225"/>
        <v>0.25559999999999999</v>
      </c>
      <c r="M54" s="68">
        <f t="shared" si="225"/>
        <v>3.5736000000000003</v>
      </c>
      <c r="N54" s="122">
        <f t="shared" si="225"/>
        <v>0.58435919999999975</v>
      </c>
      <c r="O54" s="96">
        <f t="shared" ref="O54" si="226">SUM(O55:O56)</f>
        <v>0</v>
      </c>
      <c r="P54" s="68">
        <f t="shared" ref="P54" si="227">SUM(P55:P56)</f>
        <v>0</v>
      </c>
      <c r="Q54" s="68">
        <f t="shared" ref="Q54" si="228">SUM(Q55:Q56)</f>
        <v>0</v>
      </c>
      <c r="R54" s="68">
        <f t="shared" ref="R54" si="229">SUM(R55:R56)</f>
        <v>0</v>
      </c>
      <c r="S54" s="89">
        <f t="shared" ref="S54" si="230">SUM(S55:S56)</f>
        <v>0</v>
      </c>
      <c r="T54" s="294">
        <f t="shared" ref="T54" si="231">SUM(T55:T56)</f>
        <v>0</v>
      </c>
      <c r="U54" s="68">
        <f t="shared" ref="U54" si="232">SUM(U55:U56)</f>
        <v>0</v>
      </c>
      <c r="V54" s="68">
        <f t="shared" ref="V54" si="233">SUM(V55:V56)</f>
        <v>0</v>
      </c>
      <c r="W54" s="68">
        <f t="shared" ref="W54" si="234">SUM(W55:W56)</f>
        <v>0</v>
      </c>
      <c r="X54" s="122">
        <f t="shared" ref="X54" si="235">SUM(X55:X56)</f>
        <v>0</v>
      </c>
      <c r="Y54" s="191">
        <f t="shared" ref="Y54" si="236">SUM(Y55:Y56)</f>
        <v>7.2508799999999995</v>
      </c>
      <c r="Z54" s="68">
        <f t="shared" ref="Z54" si="237">SUM(Z55:Z56)</f>
        <v>0</v>
      </c>
      <c r="AA54" s="68">
        <f t="shared" ref="AA54" si="238">SUM(AA55:AA56)</f>
        <v>0.48807239999999996</v>
      </c>
      <c r="AB54" s="68">
        <f t="shared" ref="AB54" si="239">SUM(AB55:AB56)</f>
        <v>4.6209809999999996</v>
      </c>
      <c r="AC54" s="122">
        <f t="shared" ref="AC54" si="240">SUM(AC55:AC56)</f>
        <v>2.1418265999999999</v>
      </c>
      <c r="AD54" s="312">
        <f t="shared" ref="AD54" si="241">SUM(AD55:AD56)</f>
        <v>9.8550000000000004</v>
      </c>
      <c r="AE54" s="133">
        <f t="shared" si="24"/>
        <v>10.405985000000001</v>
      </c>
      <c r="AF54" s="65">
        <f t="shared" si="8"/>
        <v>0.68561899999999998</v>
      </c>
      <c r="AG54" s="183">
        <f t="shared" si="25"/>
        <v>0.61972700000000003</v>
      </c>
      <c r="AH54" s="65">
        <f t="shared" si="26"/>
        <v>6.8288174999999995</v>
      </c>
      <c r="AI54" s="100">
        <f t="shared" si="9"/>
        <v>2.2718214999999997</v>
      </c>
      <c r="AJ54" s="96">
        <f t="shared" ref="AJ54:AS54" si="242">SUM(AJ55:AJ56)</f>
        <v>4.3635850000000005</v>
      </c>
      <c r="AK54" s="68">
        <f t="shared" si="242"/>
        <v>0.68561899999999998</v>
      </c>
      <c r="AL54" s="68">
        <f>SUM(AL55:AL56)</f>
        <v>0.21299999999999999</v>
      </c>
      <c r="AM54" s="68">
        <f t="shared" si="242"/>
        <v>2.9780000000000002</v>
      </c>
      <c r="AN54" s="89">
        <f t="shared" si="242"/>
        <v>0.48696599999999979</v>
      </c>
      <c r="AO54" s="121">
        <f t="shared" si="242"/>
        <v>0</v>
      </c>
      <c r="AP54" s="68">
        <f t="shared" si="242"/>
        <v>0</v>
      </c>
      <c r="AQ54" s="68">
        <f t="shared" si="242"/>
        <v>0</v>
      </c>
      <c r="AR54" s="68">
        <f t="shared" si="242"/>
        <v>0</v>
      </c>
      <c r="AS54" s="122">
        <f t="shared" si="242"/>
        <v>0</v>
      </c>
      <c r="AT54" s="294">
        <f t="shared" ref="AT54" si="243">SUM(AT55:AT56)</f>
        <v>0</v>
      </c>
      <c r="AU54" s="68">
        <f t="shared" ref="AU54:AX54" si="244">SUM(AU55:AU56)</f>
        <v>0</v>
      </c>
      <c r="AV54" s="68">
        <f t="shared" si="244"/>
        <v>0</v>
      </c>
      <c r="AW54" s="68">
        <f t="shared" si="244"/>
        <v>0</v>
      </c>
      <c r="AX54" s="89">
        <f t="shared" si="244"/>
        <v>0</v>
      </c>
      <c r="AY54" s="295">
        <f>SUM(AY55:AY56)</f>
        <v>6.0423999999999998</v>
      </c>
      <c r="AZ54" s="68">
        <f t="shared" ref="AZ54" si="245">SUM(AZ55:AZ56)</f>
        <v>0</v>
      </c>
      <c r="BA54" s="68">
        <f t="shared" ref="BA54" si="246">SUM(BA55:BA56)</f>
        <v>0.40672700000000001</v>
      </c>
      <c r="BB54" s="68">
        <f t="shared" ref="BB54" si="247">SUM(BB55:BB56)</f>
        <v>3.8508174999999998</v>
      </c>
      <c r="BC54" s="122">
        <f t="shared" ref="BC54" si="248">SUM(BC55:BC56)</f>
        <v>1.7848554999999999</v>
      </c>
      <c r="BD54" s="217" t="s">
        <v>138</v>
      </c>
      <c r="BE54" s="201" t="s">
        <v>139</v>
      </c>
      <c r="BF54" s="35" t="s">
        <v>140</v>
      </c>
    </row>
    <row r="55" spans="1:58" s="16" customFormat="1" ht="42.75" customHeight="1" x14ac:dyDescent="0.25">
      <c r="A55" s="228" t="s">
        <v>138</v>
      </c>
      <c r="B55" s="235" t="s">
        <v>210</v>
      </c>
      <c r="C55" s="75" t="s">
        <v>211</v>
      </c>
      <c r="D55" s="82">
        <f>AD55*1.2</f>
        <v>11.826000000000001</v>
      </c>
      <c r="E55" s="105">
        <f t="shared" si="16"/>
        <v>11.6644392</v>
      </c>
      <c r="F55" s="54">
        <f t="shared" si="17"/>
        <v>0</v>
      </c>
      <c r="G55" s="54">
        <f t="shared" si="18"/>
        <v>0.7436723999999999</v>
      </c>
      <c r="H55" s="54">
        <f t="shared" si="19"/>
        <v>8.1945809999999994</v>
      </c>
      <c r="I55" s="109">
        <f t="shared" si="19"/>
        <v>2.7261857999999997</v>
      </c>
      <c r="J55" s="101">
        <f>AJ55*1.2</f>
        <v>4.4135591999999999</v>
      </c>
      <c r="K55" s="184">
        <f>AK55*1.2</f>
        <v>0</v>
      </c>
      <c r="L55" s="184">
        <f t="shared" ref="L55" si="249">AL55*1.2</f>
        <v>0.25559999999999999</v>
      </c>
      <c r="M55" s="184">
        <f t="shared" ref="M55" si="250">AM55*1.2</f>
        <v>3.5736000000000003</v>
      </c>
      <c r="N55" s="186">
        <f>AN55*1.2</f>
        <v>0.58435919999999975</v>
      </c>
      <c r="O55" s="101">
        <f t="shared" ref="O55" si="251">AO55*1.2</f>
        <v>0</v>
      </c>
      <c r="P55" s="184">
        <f t="shared" ref="P55" si="252">AP55*1.2</f>
        <v>0</v>
      </c>
      <c r="Q55" s="184">
        <f t="shared" ref="Q55" si="253">AQ55*1.2</f>
        <v>0</v>
      </c>
      <c r="R55" s="184">
        <f t="shared" ref="R55" si="254">AR55*1.2</f>
        <v>0</v>
      </c>
      <c r="S55" s="186">
        <f t="shared" ref="S55" si="255">AS55*1.2</f>
        <v>0</v>
      </c>
      <c r="T55" s="101">
        <f t="shared" ref="T55" si="256">AT55*1.2</f>
        <v>0</v>
      </c>
      <c r="U55" s="184">
        <f t="shared" ref="U55" si="257">AU55*1.2</f>
        <v>0</v>
      </c>
      <c r="V55" s="184">
        <f t="shared" ref="V55" si="258">AV55*1.2</f>
        <v>0</v>
      </c>
      <c r="W55" s="184">
        <f t="shared" ref="W55" si="259">AW55*1.2</f>
        <v>0</v>
      </c>
      <c r="X55" s="186">
        <f t="shared" ref="X55" si="260">AX55*1.2</f>
        <v>0</v>
      </c>
      <c r="Y55" s="101">
        <f t="shared" ref="Y55" si="261">AY55*1.2</f>
        <v>7.2508799999999995</v>
      </c>
      <c r="Z55" s="184">
        <f t="shared" ref="Z55" si="262">AZ55*1.2</f>
        <v>0</v>
      </c>
      <c r="AA55" s="184">
        <f t="shared" ref="AA55" si="263">BA55*1.2</f>
        <v>0.48807239999999996</v>
      </c>
      <c r="AB55" s="184">
        <f t="shared" ref="AB55" si="264">BB55*1.2</f>
        <v>4.6209809999999996</v>
      </c>
      <c r="AC55" s="186">
        <f t="shared" ref="AC55" si="265">BC55*1.2</f>
        <v>2.1418265999999999</v>
      </c>
      <c r="AD55" s="313">
        <v>9.8550000000000004</v>
      </c>
      <c r="AE55" s="133">
        <f t="shared" si="24"/>
        <v>9.7203660000000003</v>
      </c>
      <c r="AF55" s="65">
        <f t="shared" si="8"/>
        <v>0</v>
      </c>
      <c r="AG55" s="183">
        <f t="shared" si="25"/>
        <v>0.61972700000000003</v>
      </c>
      <c r="AH55" s="65">
        <f t="shared" si="26"/>
        <v>6.8288174999999995</v>
      </c>
      <c r="AI55" s="100">
        <f t="shared" si="9"/>
        <v>2.2718214999999997</v>
      </c>
      <c r="AJ55" s="96">
        <v>3.6779660000000001</v>
      </c>
      <c r="AK55" s="51">
        <v>0</v>
      </c>
      <c r="AL55" s="51">
        <v>0.21299999999999999</v>
      </c>
      <c r="AM55" s="51">
        <v>2.9780000000000002</v>
      </c>
      <c r="AN55" s="90">
        <f>AJ55-AK55-AL55-AM55</f>
        <v>0.48696599999999979</v>
      </c>
      <c r="AO55" s="121">
        <v>0</v>
      </c>
      <c r="AP55" s="51">
        <v>0</v>
      </c>
      <c r="AQ55" s="51">
        <v>0</v>
      </c>
      <c r="AR55" s="51">
        <v>0</v>
      </c>
      <c r="AS55" s="123">
        <f>AO55-AP55-AQ55-AR55</f>
        <v>0</v>
      </c>
      <c r="AT55" s="294">
        <v>0</v>
      </c>
      <c r="AU55" s="51">
        <v>0</v>
      </c>
      <c r="AV55" s="51">
        <v>0</v>
      </c>
      <c r="AW55" s="51">
        <f>AT55</f>
        <v>0</v>
      </c>
      <c r="AX55" s="90">
        <f>AT55-AU55-AV55-AW55</f>
        <v>0</v>
      </c>
      <c r="AY55" s="295">
        <v>6.0423999999999998</v>
      </c>
      <c r="AZ55" s="51">
        <v>0</v>
      </c>
      <c r="BA55" s="51">
        <v>0.40672700000000001</v>
      </c>
      <c r="BB55" s="51">
        <v>3.8508174999999998</v>
      </c>
      <c r="BC55" s="123">
        <f>AY55-AZ55-BA55-BB55</f>
        <v>1.7848554999999999</v>
      </c>
      <c r="BD55" s="218" t="s">
        <v>138</v>
      </c>
      <c r="BE55" s="202" t="s">
        <v>141</v>
      </c>
      <c r="BF55" s="36" t="s">
        <v>140</v>
      </c>
    </row>
    <row r="56" spans="1:58" s="16" customFormat="1" ht="36.75" customHeight="1" x14ac:dyDescent="0.25">
      <c r="A56" s="228" t="s">
        <v>138</v>
      </c>
      <c r="B56" s="235" t="s">
        <v>212</v>
      </c>
      <c r="C56" s="75" t="s">
        <v>140</v>
      </c>
      <c r="D56" s="90">
        <v>0</v>
      </c>
      <c r="E56" s="105">
        <f t="shared" si="16"/>
        <v>0.68561899999999998</v>
      </c>
      <c r="F56" s="54">
        <f t="shared" si="17"/>
        <v>0.68561899999999998</v>
      </c>
      <c r="G56" s="54">
        <f t="shared" si="18"/>
        <v>0</v>
      </c>
      <c r="H56" s="54">
        <f t="shared" si="19"/>
        <v>0</v>
      </c>
      <c r="I56" s="109">
        <f t="shared" si="19"/>
        <v>0</v>
      </c>
      <c r="J56" s="101">
        <f>AJ56</f>
        <v>0.68561899999999998</v>
      </c>
      <c r="K56" s="184">
        <f>AK56</f>
        <v>0.68561899999999998</v>
      </c>
      <c r="L56" s="184">
        <f t="shared" ref="L56:M56" si="266">AL56</f>
        <v>0</v>
      </c>
      <c r="M56" s="184">
        <f t="shared" si="266"/>
        <v>0</v>
      </c>
      <c r="N56" s="186">
        <f>AN56</f>
        <v>0</v>
      </c>
      <c r="O56" s="95">
        <f t="shared" ref="O56" si="267">AO56*1.18</f>
        <v>0</v>
      </c>
      <c r="P56" s="184">
        <f t="shared" ref="P56" si="268">AP56*1.18</f>
        <v>0</v>
      </c>
      <c r="Q56" s="184">
        <f t="shared" ref="Q56" si="269">AQ56*1.18</f>
        <v>0</v>
      </c>
      <c r="R56" s="184">
        <f t="shared" ref="R56" si="270">AR56*1.18</f>
        <v>0</v>
      </c>
      <c r="S56" s="188">
        <f t="shared" ref="S56" si="271">AS56*1.18</f>
        <v>0</v>
      </c>
      <c r="T56" s="101">
        <f t="shared" ref="T56" si="272">AT56*1.18</f>
        <v>0</v>
      </c>
      <c r="U56" s="184">
        <f t="shared" ref="U56" si="273">AU56*1.18</f>
        <v>0</v>
      </c>
      <c r="V56" s="184">
        <f t="shared" ref="V56" si="274">AV56*1.18</f>
        <v>0</v>
      </c>
      <c r="W56" s="184">
        <f t="shared" ref="W56" si="275">AW56*1.18</f>
        <v>0</v>
      </c>
      <c r="X56" s="186">
        <f t="shared" ref="X56" si="276">AX56*1.18</f>
        <v>0</v>
      </c>
      <c r="Y56" s="95">
        <f t="shared" ref="Y56" si="277">AY56*1.18</f>
        <v>0</v>
      </c>
      <c r="Z56" s="184">
        <f t="shared" ref="Z56" si="278">AZ56*1.18</f>
        <v>0</v>
      </c>
      <c r="AA56" s="184">
        <f t="shared" ref="AA56" si="279">BA56*1.18</f>
        <v>0</v>
      </c>
      <c r="AB56" s="184">
        <f t="shared" ref="AB56" si="280">BB56*1.18</f>
        <v>0</v>
      </c>
      <c r="AC56" s="186">
        <f t="shared" ref="AC56" si="281">BC56*1.18</f>
        <v>0</v>
      </c>
      <c r="AD56" s="313">
        <v>0</v>
      </c>
      <c r="AE56" s="133">
        <f t="shared" si="24"/>
        <v>0.68561899999999998</v>
      </c>
      <c r="AF56" s="65">
        <f t="shared" si="8"/>
        <v>0.68561899999999998</v>
      </c>
      <c r="AG56" s="183">
        <f t="shared" si="25"/>
        <v>0</v>
      </c>
      <c r="AH56" s="65">
        <f t="shared" si="26"/>
        <v>0</v>
      </c>
      <c r="AI56" s="100">
        <f t="shared" si="9"/>
        <v>0</v>
      </c>
      <c r="AJ56" s="96">
        <v>0.68561899999999998</v>
      </c>
      <c r="AK56" s="51">
        <v>0.68561899999999998</v>
      </c>
      <c r="AL56" s="51">
        <v>0</v>
      </c>
      <c r="AM56" s="51">
        <v>0</v>
      </c>
      <c r="AN56" s="90">
        <f>AJ56-AK56-AL56-AM56</f>
        <v>0</v>
      </c>
      <c r="AO56" s="121">
        <v>0</v>
      </c>
      <c r="AP56" s="51">
        <v>0</v>
      </c>
      <c r="AQ56" s="51">
        <v>0</v>
      </c>
      <c r="AR56" s="51">
        <v>0</v>
      </c>
      <c r="AS56" s="123">
        <f>AO56-AP56-AQ56-AR56</f>
        <v>0</v>
      </c>
      <c r="AT56" s="299">
        <v>0</v>
      </c>
      <c r="AU56" s="51">
        <v>0</v>
      </c>
      <c r="AV56" s="177">
        <f>AT56</f>
        <v>0</v>
      </c>
      <c r="AW56" s="51">
        <v>0</v>
      </c>
      <c r="AX56" s="90">
        <f>AT56-AU56-AV56-AW56</f>
        <v>0</v>
      </c>
      <c r="AY56" s="295">
        <v>0</v>
      </c>
      <c r="AZ56" s="51">
        <v>0</v>
      </c>
      <c r="BA56" s="51">
        <v>0</v>
      </c>
      <c r="BB56" s="51">
        <v>0</v>
      </c>
      <c r="BC56" s="123">
        <f>AY56-AZ56-BA56-BB56</f>
        <v>0</v>
      </c>
      <c r="BD56" s="218" t="s">
        <v>138</v>
      </c>
      <c r="BE56" s="202" t="s">
        <v>142</v>
      </c>
      <c r="BF56" s="36" t="s">
        <v>140</v>
      </c>
    </row>
    <row r="57" spans="1:58" s="155" customFormat="1" ht="51" customHeight="1" x14ac:dyDescent="0.25">
      <c r="A57" s="236" t="s">
        <v>143</v>
      </c>
      <c r="B57" s="237" t="s">
        <v>144</v>
      </c>
      <c r="C57" s="236" t="s">
        <v>76</v>
      </c>
      <c r="D57" s="159">
        <f>D58+D60</f>
        <v>2.2186919999999999</v>
      </c>
      <c r="E57" s="105">
        <f t="shared" si="16"/>
        <v>1.5199662839999999</v>
      </c>
      <c r="F57" s="147">
        <f t="shared" si="17"/>
        <v>2.0400000000000001E-2</v>
      </c>
      <c r="G57" s="147">
        <f t="shared" si="18"/>
        <v>0.24031507199999999</v>
      </c>
      <c r="H57" s="147">
        <f t="shared" si="19"/>
        <v>1.1624182679999999</v>
      </c>
      <c r="I57" s="148">
        <f t="shared" si="19"/>
        <v>9.6832944000000115E-2</v>
      </c>
      <c r="J57" s="121">
        <f t="shared" ref="J57" si="282">J58+J60</f>
        <v>0.39119999999999999</v>
      </c>
      <c r="K57" s="151">
        <f>K58+K60</f>
        <v>0</v>
      </c>
      <c r="L57" s="151">
        <f>L58+L60</f>
        <v>6.8400000000000002E-2</v>
      </c>
      <c r="M57" s="151">
        <f>M58+M60</f>
        <v>0.29399999999999998</v>
      </c>
      <c r="N57" s="160">
        <f>N58+N60</f>
        <v>2.8800000000000023E-2</v>
      </c>
      <c r="O57" s="96">
        <f t="shared" ref="O57" si="283">O58+O60</f>
        <v>0.12250439999999999</v>
      </c>
      <c r="P57" s="151">
        <f t="shared" ref="P57:X57" si="284">P58+P60</f>
        <v>0</v>
      </c>
      <c r="Q57" s="151">
        <f t="shared" si="284"/>
        <v>2.6721599999999998E-2</v>
      </c>
      <c r="R57" s="151">
        <f t="shared" si="284"/>
        <v>8.4501599999999996E-2</v>
      </c>
      <c r="S57" s="159">
        <f t="shared" si="284"/>
        <v>1.1281200000000007E-2</v>
      </c>
      <c r="T57" s="294">
        <f t="shared" si="284"/>
        <v>0.76548308400000009</v>
      </c>
      <c r="U57" s="151">
        <f t="shared" si="284"/>
        <v>2.0400000000000001E-2</v>
      </c>
      <c r="V57" s="151">
        <f t="shared" si="284"/>
        <v>9.7039871999999999E-2</v>
      </c>
      <c r="W57" s="151">
        <f t="shared" si="284"/>
        <v>0.61137106799999985</v>
      </c>
      <c r="X57" s="160">
        <f t="shared" si="284"/>
        <v>3.6672144000000094E-2</v>
      </c>
      <c r="Y57" s="189">
        <f t="shared" ref="Y57:AC57" si="285">Y58+Y60</f>
        <v>0.24077879999999999</v>
      </c>
      <c r="Z57" s="151">
        <f t="shared" si="285"/>
        <v>0</v>
      </c>
      <c r="AA57" s="151">
        <f t="shared" si="285"/>
        <v>4.8153599999999998E-2</v>
      </c>
      <c r="AB57" s="151">
        <f t="shared" si="285"/>
        <v>0.17254559999999999</v>
      </c>
      <c r="AC57" s="160">
        <f t="shared" si="285"/>
        <v>2.0079599999999996E-2</v>
      </c>
      <c r="AD57" s="309">
        <f>AD58+AD60</f>
        <v>1.8489100000000001</v>
      </c>
      <c r="AE57" s="257">
        <f t="shared" si="24"/>
        <v>1.2666385700000002</v>
      </c>
      <c r="AF57" s="153">
        <f t="shared" si="8"/>
        <v>1.7000000000000001E-2</v>
      </c>
      <c r="AG57" s="183">
        <f t="shared" si="25"/>
        <v>0.20026256000000001</v>
      </c>
      <c r="AH57" s="153">
        <f t="shared" si="26"/>
        <v>0.96868188999999993</v>
      </c>
      <c r="AI57" s="154">
        <f t="shared" si="9"/>
        <v>8.0694120000000105E-2</v>
      </c>
      <c r="AJ57" s="96">
        <f t="shared" ref="AJ57" si="286">AJ58+AJ60</f>
        <v>0.32600000000000001</v>
      </c>
      <c r="AK57" s="151">
        <f>AK58+AK60</f>
        <v>0</v>
      </c>
      <c r="AL57" s="151">
        <f>AL58+AL60</f>
        <v>5.7000000000000002E-2</v>
      </c>
      <c r="AM57" s="151">
        <f>AM58+AM60</f>
        <v>0.245</v>
      </c>
      <c r="AN57" s="159">
        <f>AN58+AN60</f>
        <v>2.4000000000000021E-2</v>
      </c>
      <c r="AO57" s="121">
        <f t="shared" ref="AO57:AS57" si="287">AO58+AO60</f>
        <v>0.102087</v>
      </c>
      <c r="AP57" s="151">
        <f t="shared" si="287"/>
        <v>0</v>
      </c>
      <c r="AQ57" s="151">
        <f t="shared" si="287"/>
        <v>2.2268E-2</v>
      </c>
      <c r="AR57" s="151">
        <f t="shared" si="287"/>
        <v>7.0417999999999994E-2</v>
      </c>
      <c r="AS57" s="160">
        <f t="shared" si="287"/>
        <v>9.4010000000000066E-3</v>
      </c>
      <c r="AT57" s="294">
        <f t="shared" ref="AT57:AX57" si="288">AT58+AT60</f>
        <v>0.63790257000000006</v>
      </c>
      <c r="AU57" s="151">
        <f t="shared" si="288"/>
        <v>1.7000000000000001E-2</v>
      </c>
      <c r="AV57" s="151">
        <f t="shared" si="288"/>
        <v>8.0866560000000004E-2</v>
      </c>
      <c r="AW57" s="151">
        <f t="shared" si="288"/>
        <v>0.50947588999999993</v>
      </c>
      <c r="AX57" s="159">
        <f t="shared" si="288"/>
        <v>3.0560120000000079E-2</v>
      </c>
      <c r="AY57" s="295">
        <f>AY58+AY60</f>
        <v>0.20064899999999999</v>
      </c>
      <c r="AZ57" s="151">
        <f>AZ58+AZ60</f>
        <v>0</v>
      </c>
      <c r="BA57" s="151">
        <f>BA58+BA60</f>
        <v>4.0127999999999997E-2</v>
      </c>
      <c r="BB57" s="151">
        <f>BB58+BB60</f>
        <v>0.143788</v>
      </c>
      <c r="BC57" s="160">
        <f>BC58+BC60</f>
        <v>1.6732999999999998E-2</v>
      </c>
      <c r="BD57" s="214" t="s">
        <v>143</v>
      </c>
      <c r="BE57" s="199" t="s">
        <v>144</v>
      </c>
      <c r="BF57" s="144" t="s">
        <v>76</v>
      </c>
    </row>
    <row r="58" spans="1:58" s="155" customFormat="1" ht="30.75" customHeight="1" x14ac:dyDescent="0.25">
      <c r="A58" s="236" t="s">
        <v>145</v>
      </c>
      <c r="B58" s="237" t="s">
        <v>146</v>
      </c>
      <c r="C58" s="236" t="s">
        <v>76</v>
      </c>
      <c r="D58" s="159">
        <f t="shared" ref="D58" si="289">D59</f>
        <v>2.2186919999999999</v>
      </c>
      <c r="E58" s="105">
        <f t="shared" si="16"/>
        <v>1.5199662839999999</v>
      </c>
      <c r="F58" s="147">
        <f t="shared" si="17"/>
        <v>2.0400000000000001E-2</v>
      </c>
      <c r="G58" s="147">
        <f t="shared" si="18"/>
        <v>0.24031507199999999</v>
      </c>
      <c r="H58" s="147">
        <f t="shared" si="19"/>
        <v>1.1624182679999999</v>
      </c>
      <c r="I58" s="148">
        <f t="shared" si="19"/>
        <v>9.6832944000000115E-2</v>
      </c>
      <c r="J58" s="121">
        <f t="shared" ref="J58" si="290">J59</f>
        <v>0.39119999999999999</v>
      </c>
      <c r="K58" s="151">
        <f t="shared" ref="K58:O58" si="291">K59</f>
        <v>0</v>
      </c>
      <c r="L58" s="151">
        <f t="shared" si="291"/>
        <v>6.8400000000000002E-2</v>
      </c>
      <c r="M58" s="151">
        <f t="shared" si="291"/>
        <v>0.29399999999999998</v>
      </c>
      <c r="N58" s="160">
        <f t="shared" si="291"/>
        <v>2.8800000000000023E-2</v>
      </c>
      <c r="O58" s="96">
        <f t="shared" si="291"/>
        <v>0.12250439999999999</v>
      </c>
      <c r="P58" s="151">
        <f t="shared" ref="P58" si="292">P59</f>
        <v>0</v>
      </c>
      <c r="Q58" s="151">
        <f t="shared" ref="Q58" si="293">Q59</f>
        <v>2.6721599999999998E-2</v>
      </c>
      <c r="R58" s="151">
        <f t="shared" ref="R58" si="294">R59</f>
        <v>8.4501599999999996E-2</v>
      </c>
      <c r="S58" s="159">
        <f t="shared" ref="S58:T58" si="295">S59</f>
        <v>1.1281200000000007E-2</v>
      </c>
      <c r="T58" s="294">
        <f t="shared" si="295"/>
        <v>0.76548308400000009</v>
      </c>
      <c r="U58" s="151">
        <f t="shared" ref="U58" si="296">U59</f>
        <v>2.0400000000000001E-2</v>
      </c>
      <c r="V58" s="151">
        <f t="shared" ref="V58" si="297">V59</f>
        <v>9.7039871999999999E-2</v>
      </c>
      <c r="W58" s="151">
        <f t="shared" ref="W58" si="298">W59</f>
        <v>0.61137106799999985</v>
      </c>
      <c r="X58" s="160">
        <f t="shared" ref="X58" si="299">X59</f>
        <v>3.6672144000000094E-2</v>
      </c>
      <c r="Y58" s="189">
        <f t="shared" ref="Y58" si="300">Y59</f>
        <v>0.24077879999999999</v>
      </c>
      <c r="Z58" s="151">
        <f t="shared" ref="Z58" si="301">Z59</f>
        <v>0</v>
      </c>
      <c r="AA58" s="151">
        <f t="shared" ref="AA58" si="302">AA59</f>
        <v>4.8153599999999998E-2</v>
      </c>
      <c r="AB58" s="151">
        <f t="shared" ref="AB58" si="303">AB59</f>
        <v>0.17254559999999999</v>
      </c>
      <c r="AC58" s="160">
        <f t="shared" ref="AC58:AD58" si="304">AC59</f>
        <v>2.0079599999999996E-2</v>
      </c>
      <c r="AD58" s="309">
        <f t="shared" si="304"/>
        <v>1.8489100000000001</v>
      </c>
      <c r="AE58" s="257">
        <f t="shared" si="24"/>
        <v>1.2666385700000002</v>
      </c>
      <c r="AF58" s="153">
        <f t="shared" si="8"/>
        <v>1.7000000000000001E-2</v>
      </c>
      <c r="AG58" s="183">
        <f t="shared" si="25"/>
        <v>0.20026256000000001</v>
      </c>
      <c r="AH58" s="153">
        <f t="shared" si="26"/>
        <v>0.96868188999999993</v>
      </c>
      <c r="AI58" s="154">
        <f t="shared" si="9"/>
        <v>8.0694120000000105E-2</v>
      </c>
      <c r="AJ58" s="96">
        <f t="shared" ref="AJ58:AS58" si="305">AJ59</f>
        <v>0.32600000000000001</v>
      </c>
      <c r="AK58" s="151">
        <f t="shared" si="305"/>
        <v>0</v>
      </c>
      <c r="AL58" s="151">
        <f t="shared" si="305"/>
        <v>5.7000000000000002E-2</v>
      </c>
      <c r="AM58" s="151">
        <f t="shared" si="305"/>
        <v>0.245</v>
      </c>
      <c r="AN58" s="159">
        <f t="shared" si="305"/>
        <v>2.4000000000000021E-2</v>
      </c>
      <c r="AO58" s="121">
        <f t="shared" si="305"/>
        <v>0.102087</v>
      </c>
      <c r="AP58" s="151">
        <f t="shared" si="305"/>
        <v>0</v>
      </c>
      <c r="AQ58" s="151">
        <f t="shared" si="305"/>
        <v>2.2268E-2</v>
      </c>
      <c r="AR58" s="151">
        <f t="shared" si="305"/>
        <v>7.0417999999999994E-2</v>
      </c>
      <c r="AS58" s="160">
        <f t="shared" si="305"/>
        <v>9.4010000000000066E-3</v>
      </c>
      <c r="AT58" s="294">
        <f t="shared" ref="AT58:AX58" si="306">AT59</f>
        <v>0.63790257000000006</v>
      </c>
      <c r="AU58" s="151">
        <f t="shared" si="306"/>
        <v>1.7000000000000001E-2</v>
      </c>
      <c r="AV58" s="151">
        <f t="shared" si="306"/>
        <v>8.0866560000000004E-2</v>
      </c>
      <c r="AW58" s="151">
        <f t="shared" si="306"/>
        <v>0.50947588999999993</v>
      </c>
      <c r="AX58" s="159">
        <f t="shared" si="306"/>
        <v>3.0560120000000079E-2</v>
      </c>
      <c r="AY58" s="295">
        <f>AY59</f>
        <v>0.20064899999999999</v>
      </c>
      <c r="AZ58" s="151">
        <f t="shared" ref="AZ58" si="307">AZ59</f>
        <v>0</v>
      </c>
      <c r="BA58" s="151">
        <f t="shared" ref="BA58" si="308">BA59</f>
        <v>4.0127999999999997E-2</v>
      </c>
      <c r="BB58" s="151">
        <f t="shared" ref="BB58" si="309">BB59</f>
        <v>0.143788</v>
      </c>
      <c r="BC58" s="160">
        <f t="shared" ref="BC58" si="310">BC59</f>
        <v>1.6732999999999998E-2</v>
      </c>
      <c r="BD58" s="214" t="s">
        <v>145</v>
      </c>
      <c r="BE58" s="199" t="s">
        <v>146</v>
      </c>
      <c r="BF58" s="144" t="s">
        <v>76</v>
      </c>
    </row>
    <row r="59" spans="1:58" s="16" customFormat="1" ht="15.75" customHeight="1" x14ac:dyDescent="0.25">
      <c r="A59" s="228" t="s">
        <v>213</v>
      </c>
      <c r="B59" s="238" t="s">
        <v>148</v>
      </c>
      <c r="C59" s="75" t="s">
        <v>214</v>
      </c>
      <c r="D59" s="82">
        <f>AD59*1.2</f>
        <v>2.2186919999999999</v>
      </c>
      <c r="E59" s="105">
        <f t="shared" si="16"/>
        <v>1.5199662839999999</v>
      </c>
      <c r="F59" s="54">
        <f t="shared" si="17"/>
        <v>2.0400000000000001E-2</v>
      </c>
      <c r="G59" s="54">
        <f t="shared" si="18"/>
        <v>0.24031507199999999</v>
      </c>
      <c r="H59" s="54">
        <f t="shared" si="19"/>
        <v>1.1624182679999999</v>
      </c>
      <c r="I59" s="109">
        <f t="shared" si="19"/>
        <v>9.6832944000000115E-2</v>
      </c>
      <c r="J59" s="101">
        <f>AJ59*1.2</f>
        <v>0.39119999999999999</v>
      </c>
      <c r="K59" s="184">
        <f>AK59*1.2</f>
        <v>0</v>
      </c>
      <c r="L59" s="184">
        <f t="shared" ref="L59" si="311">AL59*1.2</f>
        <v>6.8400000000000002E-2</v>
      </c>
      <c r="M59" s="184">
        <f t="shared" ref="M59" si="312">AM59*1.2</f>
        <v>0.29399999999999998</v>
      </c>
      <c r="N59" s="186">
        <f>AN59*1.2</f>
        <v>2.8800000000000023E-2</v>
      </c>
      <c r="O59" s="101">
        <f t="shared" ref="O59" si="313">AO59*1.2</f>
        <v>0.12250439999999999</v>
      </c>
      <c r="P59" s="184">
        <f t="shared" ref="P59" si="314">AP59*1.2</f>
        <v>0</v>
      </c>
      <c r="Q59" s="184">
        <f t="shared" ref="Q59" si="315">AQ59*1.2</f>
        <v>2.6721599999999998E-2</v>
      </c>
      <c r="R59" s="184">
        <f t="shared" ref="R59" si="316">AR59*1.2</f>
        <v>8.4501599999999996E-2</v>
      </c>
      <c r="S59" s="186">
        <f t="shared" ref="S59" si="317">AS59*1.2</f>
        <v>1.1281200000000007E-2</v>
      </c>
      <c r="T59" s="101">
        <f t="shared" ref="T59" si="318">AT59*1.2</f>
        <v>0.76548308400000009</v>
      </c>
      <c r="U59" s="184">
        <f t="shared" ref="U59" si="319">AU59*1.2</f>
        <v>2.0400000000000001E-2</v>
      </c>
      <c r="V59" s="184">
        <f t="shared" ref="V59" si="320">AV59*1.2</f>
        <v>9.7039871999999999E-2</v>
      </c>
      <c r="W59" s="184">
        <f t="shared" ref="W59" si="321">AW59*1.2</f>
        <v>0.61137106799999985</v>
      </c>
      <c r="X59" s="186">
        <f t="shared" ref="X59" si="322">AX59*1.2</f>
        <v>3.6672144000000094E-2</v>
      </c>
      <c r="Y59" s="101">
        <f t="shared" ref="Y59" si="323">AY59*1.2</f>
        <v>0.24077879999999999</v>
      </c>
      <c r="Z59" s="184">
        <f t="shared" ref="Z59" si="324">AZ59*1.2</f>
        <v>0</v>
      </c>
      <c r="AA59" s="184">
        <f t="shared" ref="AA59" si="325">BA59*1.2</f>
        <v>4.8153599999999998E-2</v>
      </c>
      <c r="AB59" s="184">
        <f t="shared" ref="AB59" si="326">BB59*1.2</f>
        <v>0.17254559999999999</v>
      </c>
      <c r="AC59" s="186">
        <f t="shared" ref="AC59" si="327">BC59*1.2</f>
        <v>2.0079599999999996E-2</v>
      </c>
      <c r="AD59" s="309">
        <f>1.13166+0.71725</f>
        <v>1.8489100000000001</v>
      </c>
      <c r="AE59" s="258">
        <f t="shared" si="24"/>
        <v>1.2666385700000002</v>
      </c>
      <c r="AF59" s="65">
        <f t="shared" si="8"/>
        <v>1.7000000000000001E-2</v>
      </c>
      <c r="AG59" s="183">
        <f t="shared" si="25"/>
        <v>0.20026256000000001</v>
      </c>
      <c r="AH59" s="183">
        <f t="shared" si="26"/>
        <v>0.96868188999999993</v>
      </c>
      <c r="AI59" s="100">
        <f t="shared" si="9"/>
        <v>8.0694120000000105E-2</v>
      </c>
      <c r="AJ59" s="96">
        <v>0.32600000000000001</v>
      </c>
      <c r="AK59" s="46">
        <v>0</v>
      </c>
      <c r="AL59" s="46">
        <v>5.7000000000000002E-2</v>
      </c>
      <c r="AM59" s="46">
        <v>0.245</v>
      </c>
      <c r="AN59" s="114">
        <f>AJ59-AK59-AL59-AM59</f>
        <v>2.4000000000000021E-2</v>
      </c>
      <c r="AO59" s="121">
        <v>0.102087</v>
      </c>
      <c r="AP59" s="46">
        <v>0</v>
      </c>
      <c r="AQ59" s="46">
        <v>2.2268E-2</v>
      </c>
      <c r="AR59" s="46">
        <v>7.0417999999999994E-2</v>
      </c>
      <c r="AS59" s="123">
        <f>AO59-AP59-AQ59-AR59</f>
        <v>9.4010000000000066E-3</v>
      </c>
      <c r="AT59" s="294">
        <f>0.12443062+0.51347195</f>
        <v>0.63790257000000006</v>
      </c>
      <c r="AU59" s="46">
        <v>1.7000000000000001E-2</v>
      </c>
      <c r="AV59" s="46">
        <f>0.0273926+0.05347396</f>
        <v>8.0866560000000004E-2</v>
      </c>
      <c r="AW59" s="46">
        <f>0.42341376+0.08606213</f>
        <v>0.50947588999999993</v>
      </c>
      <c r="AX59" s="90">
        <f>AT59-AU59-AV59-AW59</f>
        <v>3.0560120000000079E-2</v>
      </c>
      <c r="AY59" s="295">
        <v>0.20064899999999999</v>
      </c>
      <c r="AZ59" s="46">
        <v>0</v>
      </c>
      <c r="BA59" s="46">
        <v>4.0127999999999997E-2</v>
      </c>
      <c r="BB59" s="46">
        <v>0.143788</v>
      </c>
      <c r="BC59" s="123">
        <f>AY59-AZ59-BA59-BB59</f>
        <v>1.6732999999999998E-2</v>
      </c>
      <c r="BD59" s="219" t="s">
        <v>147</v>
      </c>
      <c r="BE59" s="202" t="s">
        <v>148</v>
      </c>
      <c r="BF59" s="37" t="s">
        <v>149</v>
      </c>
    </row>
    <row r="60" spans="1:58" s="16" customFormat="1" ht="43.5" customHeight="1" x14ac:dyDescent="0.25">
      <c r="A60" s="239" t="s">
        <v>150</v>
      </c>
      <c r="B60" s="24" t="s">
        <v>151</v>
      </c>
      <c r="C60" s="239" t="s">
        <v>76</v>
      </c>
      <c r="D60" s="82">
        <v>0</v>
      </c>
      <c r="E60" s="105">
        <f t="shared" si="16"/>
        <v>0</v>
      </c>
      <c r="F60" s="54">
        <f t="shared" si="17"/>
        <v>0</v>
      </c>
      <c r="G60" s="54">
        <f t="shared" si="18"/>
        <v>0</v>
      </c>
      <c r="H60" s="54">
        <f t="shared" si="19"/>
        <v>0</v>
      </c>
      <c r="I60" s="109">
        <f t="shared" si="19"/>
        <v>0</v>
      </c>
      <c r="J60" s="121">
        <v>0</v>
      </c>
      <c r="K60" s="46">
        <v>0</v>
      </c>
      <c r="L60" s="46">
        <v>0</v>
      </c>
      <c r="M60" s="46">
        <v>0</v>
      </c>
      <c r="N60" s="187">
        <f t="shared" ref="N60:N61" si="328">J60-K60-L60-M60</f>
        <v>0</v>
      </c>
      <c r="O60" s="96">
        <v>0</v>
      </c>
      <c r="P60" s="46">
        <v>0</v>
      </c>
      <c r="Q60" s="46">
        <v>0</v>
      </c>
      <c r="R60" s="46">
        <v>0</v>
      </c>
      <c r="S60" s="82">
        <v>0</v>
      </c>
      <c r="T60" s="294">
        <v>0</v>
      </c>
      <c r="U60" s="46">
        <v>0</v>
      </c>
      <c r="V60" s="46">
        <v>0</v>
      </c>
      <c r="W60" s="46">
        <v>0</v>
      </c>
      <c r="X60" s="116">
        <v>0</v>
      </c>
      <c r="Y60" s="189">
        <v>0</v>
      </c>
      <c r="Z60" s="46">
        <v>0</v>
      </c>
      <c r="AA60" s="46">
        <v>0</v>
      </c>
      <c r="AB60" s="46">
        <v>0</v>
      </c>
      <c r="AC60" s="116">
        <v>0</v>
      </c>
      <c r="AD60" s="309">
        <v>0</v>
      </c>
      <c r="AE60" s="133">
        <f t="shared" si="24"/>
        <v>0</v>
      </c>
      <c r="AF60" s="65">
        <f t="shared" si="8"/>
        <v>0</v>
      </c>
      <c r="AG60" s="183">
        <f t="shared" si="25"/>
        <v>0</v>
      </c>
      <c r="AH60" s="65">
        <f t="shared" si="26"/>
        <v>0</v>
      </c>
      <c r="AI60" s="100">
        <f t="shared" si="9"/>
        <v>0</v>
      </c>
      <c r="AJ60" s="96">
        <v>0</v>
      </c>
      <c r="AK60" s="46">
        <v>0</v>
      </c>
      <c r="AL60" s="46">
        <v>0</v>
      </c>
      <c r="AM60" s="46">
        <v>0</v>
      </c>
      <c r="AN60" s="114">
        <f t="shared" ref="AN60:AN61" si="329">AJ60-AK60-AL60-AM60</f>
        <v>0</v>
      </c>
      <c r="AO60" s="121">
        <v>0</v>
      </c>
      <c r="AP60" s="46">
        <v>0</v>
      </c>
      <c r="AQ60" s="46">
        <v>0</v>
      </c>
      <c r="AR60" s="46">
        <v>0</v>
      </c>
      <c r="AS60" s="116">
        <v>0</v>
      </c>
      <c r="AT60" s="294">
        <v>0</v>
      </c>
      <c r="AU60" s="46">
        <v>0</v>
      </c>
      <c r="AV60" s="46">
        <v>0</v>
      </c>
      <c r="AW60" s="46">
        <v>0</v>
      </c>
      <c r="AX60" s="82">
        <v>0</v>
      </c>
      <c r="AY60" s="295">
        <v>0</v>
      </c>
      <c r="AZ60" s="46">
        <v>0</v>
      </c>
      <c r="BA60" s="46">
        <v>0</v>
      </c>
      <c r="BB60" s="46">
        <v>0</v>
      </c>
      <c r="BC60" s="123">
        <f>AY60-AZ60-BA60-BB60</f>
        <v>0</v>
      </c>
      <c r="BD60" s="208" t="s">
        <v>150</v>
      </c>
      <c r="BE60" s="193" t="s">
        <v>151</v>
      </c>
      <c r="BF60" s="25" t="s">
        <v>76</v>
      </c>
    </row>
    <row r="61" spans="1:58" s="155" customFormat="1" ht="42" customHeight="1" x14ac:dyDescent="0.25">
      <c r="A61" s="236" t="s">
        <v>152</v>
      </c>
      <c r="B61" s="237" t="s">
        <v>153</v>
      </c>
      <c r="C61" s="236" t="s">
        <v>76</v>
      </c>
      <c r="D61" s="159">
        <f>SUM(D62:D66)+D68+D69+D70</f>
        <v>0</v>
      </c>
      <c r="E61" s="105">
        <f t="shared" si="16"/>
        <v>0</v>
      </c>
      <c r="F61" s="147">
        <f t="shared" si="17"/>
        <v>0</v>
      </c>
      <c r="G61" s="147">
        <f t="shared" si="18"/>
        <v>0</v>
      </c>
      <c r="H61" s="147">
        <f t="shared" si="19"/>
        <v>0</v>
      </c>
      <c r="I61" s="148">
        <f t="shared" si="19"/>
        <v>0</v>
      </c>
      <c r="J61" s="121">
        <f>SUM(J62:J66)+J68+J69+J70</f>
        <v>0</v>
      </c>
      <c r="K61" s="151">
        <f>SUM(K62:K66)+K68+K69+K70</f>
        <v>0</v>
      </c>
      <c r="L61" s="151">
        <f>SUM(L62:L66)+L68+L69+L70</f>
        <v>0</v>
      </c>
      <c r="M61" s="151">
        <f>SUM(M62:M66)+M68+M69+M70</f>
        <v>0</v>
      </c>
      <c r="N61" s="160">
        <f t="shared" si="328"/>
        <v>0</v>
      </c>
      <c r="O61" s="96">
        <f>SUM(O62:O66)+O68+O69+O70</f>
        <v>0</v>
      </c>
      <c r="P61" s="151">
        <f t="shared" ref="P61:X61" si="330">SUM(P62:P66)+P68+P69+P70</f>
        <v>0</v>
      </c>
      <c r="Q61" s="151">
        <f t="shared" si="330"/>
        <v>0</v>
      </c>
      <c r="R61" s="151">
        <f t="shared" si="330"/>
        <v>0</v>
      </c>
      <c r="S61" s="159">
        <f t="shared" si="330"/>
        <v>0</v>
      </c>
      <c r="T61" s="294">
        <f>SUM(T62:T66)+T68+T69+T70</f>
        <v>0</v>
      </c>
      <c r="U61" s="151">
        <f t="shared" si="330"/>
        <v>0</v>
      </c>
      <c r="V61" s="151">
        <f t="shared" si="330"/>
        <v>0</v>
      </c>
      <c r="W61" s="151">
        <f t="shared" si="330"/>
        <v>0</v>
      </c>
      <c r="X61" s="160">
        <f t="shared" si="330"/>
        <v>0</v>
      </c>
      <c r="Y61" s="189">
        <f t="shared" ref="Y61:AC61" si="331">SUM(Y62:Y66)+Y68+Y69+Y70</f>
        <v>0</v>
      </c>
      <c r="Z61" s="151">
        <f t="shared" si="331"/>
        <v>0</v>
      </c>
      <c r="AA61" s="151">
        <f t="shared" si="331"/>
        <v>0</v>
      </c>
      <c r="AB61" s="151">
        <f t="shared" si="331"/>
        <v>0</v>
      </c>
      <c r="AC61" s="160">
        <f t="shared" si="331"/>
        <v>0</v>
      </c>
      <c r="AD61" s="309">
        <f>SUM(AD62:AD66)+AD68+AD69+AD70</f>
        <v>0</v>
      </c>
      <c r="AE61" s="152">
        <f t="shared" si="24"/>
        <v>0</v>
      </c>
      <c r="AF61" s="153">
        <f t="shared" si="8"/>
        <v>0</v>
      </c>
      <c r="AG61" s="183">
        <f t="shared" si="25"/>
        <v>0</v>
      </c>
      <c r="AH61" s="153">
        <f t="shared" si="26"/>
        <v>0</v>
      </c>
      <c r="AI61" s="154">
        <f t="shared" si="9"/>
        <v>0</v>
      </c>
      <c r="AJ61" s="96">
        <f>SUM(AJ62:AJ66)+AJ68+AJ69+AJ70</f>
        <v>0</v>
      </c>
      <c r="AK61" s="151">
        <f>SUM(AK62:AK66)+AK68+AK69+AK70</f>
        <v>0</v>
      </c>
      <c r="AL61" s="151">
        <f>SUM(AL62:AL66)+AL68+AL69+AL70</f>
        <v>0</v>
      </c>
      <c r="AM61" s="151">
        <f>SUM(AM62:AM66)+AM68+AM69+AM70</f>
        <v>0</v>
      </c>
      <c r="AN61" s="159">
        <f t="shared" si="329"/>
        <v>0</v>
      </c>
      <c r="AO61" s="121">
        <f>SUM(AO62:AO66)+AO68+AO69+AO70</f>
        <v>0</v>
      </c>
      <c r="AP61" s="151">
        <f t="shared" ref="AP61:AS61" si="332">SUM(AP62:AP66)+AP68+AP69+AP70</f>
        <v>0</v>
      </c>
      <c r="AQ61" s="151">
        <f t="shared" si="332"/>
        <v>0</v>
      </c>
      <c r="AR61" s="151">
        <f t="shared" si="332"/>
        <v>0</v>
      </c>
      <c r="AS61" s="160">
        <f t="shared" si="332"/>
        <v>0</v>
      </c>
      <c r="AT61" s="294">
        <f>SUM(AT62:AT66)+AT68+AT69+AT70</f>
        <v>0</v>
      </c>
      <c r="AU61" s="151">
        <f t="shared" ref="AU61:AX61" si="333">SUM(AU62:AU66)+AU68+AU69+AU70</f>
        <v>0</v>
      </c>
      <c r="AV61" s="151">
        <f t="shared" si="333"/>
        <v>0</v>
      </c>
      <c r="AW61" s="151">
        <f t="shared" si="333"/>
        <v>0</v>
      </c>
      <c r="AX61" s="159">
        <f t="shared" si="333"/>
        <v>0</v>
      </c>
      <c r="AY61" s="295">
        <f>SUM(AY62:AY66)+AY68+AY69+AY70</f>
        <v>0</v>
      </c>
      <c r="AZ61" s="151">
        <f>SUM(AZ62:AZ66)+AZ68+AZ69+AZ70</f>
        <v>0</v>
      </c>
      <c r="BA61" s="151">
        <f>SUM(BA62:BA66)+BA68+BA69+BA70</f>
        <v>0</v>
      </c>
      <c r="BB61" s="151">
        <f>SUM(BB62:BB66)+BB68+BB69+BB70</f>
        <v>0</v>
      </c>
      <c r="BC61" s="160">
        <f>SUM(BC62:BC66)+BC68+BC69+BC70</f>
        <v>0</v>
      </c>
      <c r="BD61" s="214" t="s">
        <v>152</v>
      </c>
      <c r="BE61" s="199" t="s">
        <v>153</v>
      </c>
      <c r="BF61" s="144" t="s">
        <v>76</v>
      </c>
    </row>
    <row r="62" spans="1:58" s="16" customFormat="1" ht="38.25" hidden="1" outlineLevel="1" x14ac:dyDescent="0.25">
      <c r="A62" s="239" t="s">
        <v>154</v>
      </c>
      <c r="B62" s="24" t="s">
        <v>155</v>
      </c>
      <c r="C62" s="239" t="s">
        <v>76</v>
      </c>
      <c r="D62" s="82">
        <v>0</v>
      </c>
      <c r="E62" s="105">
        <f t="shared" si="16"/>
        <v>0</v>
      </c>
      <c r="F62" s="54">
        <f t="shared" si="17"/>
        <v>0</v>
      </c>
      <c r="G62" s="54">
        <f t="shared" si="18"/>
        <v>0</v>
      </c>
      <c r="H62" s="54">
        <f t="shared" si="19"/>
        <v>0</v>
      </c>
      <c r="I62" s="109">
        <f t="shared" si="19"/>
        <v>0</v>
      </c>
      <c r="J62" s="121">
        <v>0</v>
      </c>
      <c r="K62" s="46">
        <v>0</v>
      </c>
      <c r="L62" s="46">
        <v>0</v>
      </c>
      <c r="M62" s="46">
        <v>0</v>
      </c>
      <c r="N62" s="116">
        <v>0</v>
      </c>
      <c r="O62" s="96">
        <v>0</v>
      </c>
      <c r="P62" s="46">
        <v>0</v>
      </c>
      <c r="Q62" s="46">
        <v>0</v>
      </c>
      <c r="R62" s="46">
        <v>0</v>
      </c>
      <c r="S62" s="82">
        <v>0</v>
      </c>
      <c r="T62" s="294">
        <v>0</v>
      </c>
      <c r="U62" s="46">
        <v>0</v>
      </c>
      <c r="V62" s="46">
        <v>0</v>
      </c>
      <c r="W62" s="46">
        <v>0</v>
      </c>
      <c r="X62" s="116">
        <v>0</v>
      </c>
      <c r="Y62" s="189">
        <v>0</v>
      </c>
      <c r="Z62" s="46">
        <v>0</v>
      </c>
      <c r="AA62" s="46">
        <v>0</v>
      </c>
      <c r="AB62" s="46">
        <v>0</v>
      </c>
      <c r="AC62" s="116">
        <v>0</v>
      </c>
      <c r="AD62" s="309">
        <v>0</v>
      </c>
      <c r="AE62" s="133">
        <f t="shared" si="24"/>
        <v>0</v>
      </c>
      <c r="AF62" s="65">
        <f t="shared" si="8"/>
        <v>0</v>
      </c>
      <c r="AG62" s="183">
        <f t="shared" si="25"/>
        <v>0</v>
      </c>
      <c r="AH62" s="65">
        <f t="shared" si="26"/>
        <v>0</v>
      </c>
      <c r="AI62" s="100">
        <f t="shared" si="9"/>
        <v>0</v>
      </c>
      <c r="AJ62" s="96">
        <v>0</v>
      </c>
      <c r="AK62" s="46">
        <v>0</v>
      </c>
      <c r="AL62" s="46">
        <v>0</v>
      </c>
      <c r="AM62" s="46">
        <v>0</v>
      </c>
      <c r="AN62" s="82">
        <v>0</v>
      </c>
      <c r="AO62" s="121">
        <v>0</v>
      </c>
      <c r="AP62" s="46">
        <v>0</v>
      </c>
      <c r="AQ62" s="46">
        <v>0</v>
      </c>
      <c r="AR62" s="46">
        <v>0</v>
      </c>
      <c r="AS62" s="116">
        <v>0</v>
      </c>
      <c r="AT62" s="294">
        <v>0</v>
      </c>
      <c r="AU62" s="46">
        <v>0</v>
      </c>
      <c r="AV62" s="46">
        <v>0</v>
      </c>
      <c r="AW62" s="46">
        <v>0</v>
      </c>
      <c r="AX62" s="82">
        <v>0</v>
      </c>
      <c r="AY62" s="297">
        <v>0</v>
      </c>
      <c r="AZ62" s="46">
        <v>0</v>
      </c>
      <c r="BA62" s="46">
        <v>0</v>
      </c>
      <c r="BB62" s="46">
        <v>0</v>
      </c>
      <c r="BC62" s="116">
        <v>0</v>
      </c>
      <c r="BD62" s="208" t="s">
        <v>154</v>
      </c>
      <c r="BE62" s="193" t="s">
        <v>155</v>
      </c>
      <c r="BF62" s="25" t="s">
        <v>76</v>
      </c>
    </row>
    <row r="63" spans="1:58" s="16" customFormat="1" ht="25.5" hidden="1" outlineLevel="1" x14ac:dyDescent="0.25">
      <c r="A63" s="239" t="s">
        <v>156</v>
      </c>
      <c r="B63" s="24" t="s">
        <v>157</v>
      </c>
      <c r="C63" s="239" t="s">
        <v>76</v>
      </c>
      <c r="D63" s="82">
        <v>0</v>
      </c>
      <c r="E63" s="105">
        <f t="shared" si="16"/>
        <v>0</v>
      </c>
      <c r="F63" s="54">
        <f t="shared" si="17"/>
        <v>0</v>
      </c>
      <c r="G63" s="54">
        <f t="shared" si="18"/>
        <v>0</v>
      </c>
      <c r="H63" s="54">
        <f t="shared" si="19"/>
        <v>0</v>
      </c>
      <c r="I63" s="109">
        <f t="shared" si="19"/>
        <v>0</v>
      </c>
      <c r="J63" s="121">
        <v>0</v>
      </c>
      <c r="K63" s="46">
        <v>0</v>
      </c>
      <c r="L63" s="46">
        <v>0</v>
      </c>
      <c r="M63" s="46">
        <v>0</v>
      </c>
      <c r="N63" s="116">
        <v>0</v>
      </c>
      <c r="O63" s="96">
        <v>0</v>
      </c>
      <c r="P63" s="46">
        <v>0</v>
      </c>
      <c r="Q63" s="46">
        <v>0</v>
      </c>
      <c r="R63" s="46">
        <v>0</v>
      </c>
      <c r="S63" s="82">
        <v>0</v>
      </c>
      <c r="T63" s="294">
        <v>0</v>
      </c>
      <c r="U63" s="46">
        <v>0</v>
      </c>
      <c r="V63" s="46">
        <v>0</v>
      </c>
      <c r="W63" s="46">
        <v>0</v>
      </c>
      <c r="X63" s="116">
        <v>0</v>
      </c>
      <c r="Y63" s="189">
        <v>0</v>
      </c>
      <c r="Z63" s="46">
        <v>0</v>
      </c>
      <c r="AA63" s="46">
        <v>0</v>
      </c>
      <c r="AB63" s="46">
        <v>0</v>
      </c>
      <c r="AC63" s="116">
        <v>0</v>
      </c>
      <c r="AD63" s="309">
        <v>0</v>
      </c>
      <c r="AE63" s="133">
        <f t="shared" si="24"/>
        <v>0</v>
      </c>
      <c r="AF63" s="65">
        <f t="shared" si="8"/>
        <v>0</v>
      </c>
      <c r="AG63" s="183">
        <f t="shared" si="25"/>
        <v>0</v>
      </c>
      <c r="AH63" s="65">
        <f t="shared" si="26"/>
        <v>0</v>
      </c>
      <c r="AI63" s="100">
        <f t="shared" si="9"/>
        <v>0</v>
      </c>
      <c r="AJ63" s="96">
        <v>0</v>
      </c>
      <c r="AK63" s="46">
        <v>0</v>
      </c>
      <c r="AL63" s="46">
        <v>0</v>
      </c>
      <c r="AM63" s="46">
        <v>0</v>
      </c>
      <c r="AN63" s="82">
        <v>0</v>
      </c>
      <c r="AO63" s="121">
        <v>0</v>
      </c>
      <c r="AP63" s="46">
        <v>0</v>
      </c>
      <c r="AQ63" s="46">
        <v>0</v>
      </c>
      <c r="AR63" s="46">
        <v>0</v>
      </c>
      <c r="AS63" s="116">
        <v>0</v>
      </c>
      <c r="AT63" s="294">
        <v>0</v>
      </c>
      <c r="AU63" s="46">
        <v>0</v>
      </c>
      <c r="AV63" s="46">
        <v>0</v>
      </c>
      <c r="AW63" s="46">
        <v>0</v>
      </c>
      <c r="AX63" s="82">
        <v>0</v>
      </c>
      <c r="AY63" s="297">
        <v>0</v>
      </c>
      <c r="AZ63" s="46">
        <v>0</v>
      </c>
      <c r="BA63" s="46">
        <v>0</v>
      </c>
      <c r="BB63" s="46">
        <v>0</v>
      </c>
      <c r="BC63" s="116">
        <v>0</v>
      </c>
      <c r="BD63" s="208" t="s">
        <v>156</v>
      </c>
      <c r="BE63" s="193" t="s">
        <v>157</v>
      </c>
      <c r="BF63" s="25" t="s">
        <v>76</v>
      </c>
    </row>
    <row r="64" spans="1:58" s="16" customFormat="1" ht="25.5" hidden="1" outlineLevel="1" x14ac:dyDescent="0.25">
      <c r="A64" s="239" t="s">
        <v>158</v>
      </c>
      <c r="B64" s="24" t="s">
        <v>159</v>
      </c>
      <c r="C64" s="239" t="s">
        <v>76</v>
      </c>
      <c r="D64" s="82">
        <v>0</v>
      </c>
      <c r="E64" s="105">
        <f t="shared" si="16"/>
        <v>0</v>
      </c>
      <c r="F64" s="54">
        <f t="shared" si="17"/>
        <v>0</v>
      </c>
      <c r="G64" s="54">
        <f t="shared" si="18"/>
        <v>0</v>
      </c>
      <c r="H64" s="54">
        <f t="shared" si="19"/>
        <v>0</v>
      </c>
      <c r="I64" s="109">
        <f t="shared" si="19"/>
        <v>0</v>
      </c>
      <c r="J64" s="121">
        <v>0</v>
      </c>
      <c r="K64" s="46">
        <v>0</v>
      </c>
      <c r="L64" s="46">
        <v>0</v>
      </c>
      <c r="M64" s="46">
        <v>0</v>
      </c>
      <c r="N64" s="116">
        <v>0</v>
      </c>
      <c r="O64" s="96">
        <v>0</v>
      </c>
      <c r="P64" s="46">
        <v>0</v>
      </c>
      <c r="Q64" s="46">
        <v>0</v>
      </c>
      <c r="R64" s="46">
        <v>0</v>
      </c>
      <c r="S64" s="82">
        <v>0</v>
      </c>
      <c r="T64" s="294">
        <v>0</v>
      </c>
      <c r="U64" s="46">
        <v>0</v>
      </c>
      <c r="V64" s="46">
        <v>0</v>
      </c>
      <c r="W64" s="46">
        <v>0</v>
      </c>
      <c r="X64" s="116">
        <v>0</v>
      </c>
      <c r="Y64" s="189">
        <v>0</v>
      </c>
      <c r="Z64" s="46">
        <v>0</v>
      </c>
      <c r="AA64" s="46">
        <v>0</v>
      </c>
      <c r="AB64" s="46">
        <v>0</v>
      </c>
      <c r="AC64" s="116">
        <v>0</v>
      </c>
      <c r="AD64" s="309">
        <v>0</v>
      </c>
      <c r="AE64" s="133">
        <f t="shared" si="24"/>
        <v>0</v>
      </c>
      <c r="AF64" s="65">
        <f t="shared" si="8"/>
        <v>0</v>
      </c>
      <c r="AG64" s="183">
        <f t="shared" si="25"/>
        <v>0</v>
      </c>
      <c r="AH64" s="65">
        <f t="shared" si="26"/>
        <v>0</v>
      </c>
      <c r="AI64" s="100">
        <f t="shared" si="9"/>
        <v>0</v>
      </c>
      <c r="AJ64" s="96">
        <v>0</v>
      </c>
      <c r="AK64" s="46">
        <v>0</v>
      </c>
      <c r="AL64" s="46">
        <v>0</v>
      </c>
      <c r="AM64" s="46">
        <v>0</v>
      </c>
      <c r="AN64" s="82">
        <v>0</v>
      </c>
      <c r="AO64" s="121">
        <v>0</v>
      </c>
      <c r="AP64" s="46">
        <v>0</v>
      </c>
      <c r="AQ64" s="46">
        <v>0</v>
      </c>
      <c r="AR64" s="46">
        <v>0</v>
      </c>
      <c r="AS64" s="116">
        <v>0</v>
      </c>
      <c r="AT64" s="294">
        <v>0</v>
      </c>
      <c r="AU64" s="46">
        <v>0</v>
      </c>
      <c r="AV64" s="46">
        <v>0</v>
      </c>
      <c r="AW64" s="46">
        <v>0</v>
      </c>
      <c r="AX64" s="82">
        <v>0</v>
      </c>
      <c r="AY64" s="297">
        <v>0</v>
      </c>
      <c r="AZ64" s="46">
        <v>0</v>
      </c>
      <c r="BA64" s="46">
        <v>0</v>
      </c>
      <c r="BB64" s="46">
        <v>0</v>
      </c>
      <c r="BC64" s="116">
        <v>0</v>
      </c>
      <c r="BD64" s="208" t="s">
        <v>158</v>
      </c>
      <c r="BE64" s="193" t="s">
        <v>159</v>
      </c>
      <c r="BF64" s="25" t="s">
        <v>76</v>
      </c>
    </row>
    <row r="65" spans="1:58" s="16" customFormat="1" ht="38.25" hidden="1" outlineLevel="1" x14ac:dyDescent="0.25">
      <c r="A65" s="239" t="s">
        <v>160</v>
      </c>
      <c r="B65" s="24" t="s">
        <v>161</v>
      </c>
      <c r="C65" s="239" t="s">
        <v>76</v>
      </c>
      <c r="D65" s="82">
        <v>0</v>
      </c>
      <c r="E65" s="105">
        <f t="shared" si="16"/>
        <v>0</v>
      </c>
      <c r="F65" s="54">
        <f t="shared" si="17"/>
        <v>0</v>
      </c>
      <c r="G65" s="54">
        <f t="shared" si="18"/>
        <v>0</v>
      </c>
      <c r="H65" s="54">
        <f t="shared" si="19"/>
        <v>0</v>
      </c>
      <c r="I65" s="109">
        <f t="shared" si="19"/>
        <v>0</v>
      </c>
      <c r="J65" s="121">
        <v>0</v>
      </c>
      <c r="K65" s="46">
        <v>0</v>
      </c>
      <c r="L65" s="46">
        <v>0</v>
      </c>
      <c r="M65" s="46">
        <v>0</v>
      </c>
      <c r="N65" s="116">
        <v>0</v>
      </c>
      <c r="O65" s="96">
        <v>0</v>
      </c>
      <c r="P65" s="46">
        <v>0</v>
      </c>
      <c r="Q65" s="46">
        <v>0</v>
      </c>
      <c r="R65" s="46">
        <v>0</v>
      </c>
      <c r="S65" s="82">
        <v>0</v>
      </c>
      <c r="T65" s="294">
        <v>0</v>
      </c>
      <c r="U65" s="46">
        <v>0</v>
      </c>
      <c r="V65" s="46">
        <v>0</v>
      </c>
      <c r="W65" s="46">
        <v>0</v>
      </c>
      <c r="X65" s="116">
        <v>0</v>
      </c>
      <c r="Y65" s="189">
        <v>0</v>
      </c>
      <c r="Z65" s="46">
        <v>0</v>
      </c>
      <c r="AA65" s="46">
        <v>0</v>
      </c>
      <c r="AB65" s="46">
        <v>0</v>
      </c>
      <c r="AC65" s="116">
        <v>0</v>
      </c>
      <c r="AD65" s="309">
        <v>0</v>
      </c>
      <c r="AE65" s="133">
        <f t="shared" si="24"/>
        <v>0</v>
      </c>
      <c r="AF65" s="65">
        <f t="shared" si="8"/>
        <v>0</v>
      </c>
      <c r="AG65" s="183">
        <f t="shared" si="25"/>
        <v>0</v>
      </c>
      <c r="AH65" s="65">
        <f t="shared" si="26"/>
        <v>0</v>
      </c>
      <c r="AI65" s="100">
        <f t="shared" si="9"/>
        <v>0</v>
      </c>
      <c r="AJ65" s="96">
        <v>0</v>
      </c>
      <c r="AK65" s="46">
        <v>0</v>
      </c>
      <c r="AL65" s="46">
        <v>0</v>
      </c>
      <c r="AM65" s="46">
        <v>0</v>
      </c>
      <c r="AN65" s="82">
        <v>0</v>
      </c>
      <c r="AO65" s="121">
        <v>0</v>
      </c>
      <c r="AP65" s="46">
        <v>0</v>
      </c>
      <c r="AQ65" s="46">
        <v>0</v>
      </c>
      <c r="AR65" s="46">
        <v>0</v>
      </c>
      <c r="AS65" s="116">
        <v>0</v>
      </c>
      <c r="AT65" s="294">
        <v>0</v>
      </c>
      <c r="AU65" s="46">
        <v>0</v>
      </c>
      <c r="AV65" s="46">
        <v>0</v>
      </c>
      <c r="AW65" s="46">
        <v>0</v>
      </c>
      <c r="AX65" s="82">
        <v>0</v>
      </c>
      <c r="AY65" s="297">
        <v>0</v>
      </c>
      <c r="AZ65" s="46">
        <v>0</v>
      </c>
      <c r="BA65" s="46">
        <v>0</v>
      </c>
      <c r="BB65" s="46">
        <v>0</v>
      </c>
      <c r="BC65" s="116">
        <v>0</v>
      </c>
      <c r="BD65" s="208" t="s">
        <v>160</v>
      </c>
      <c r="BE65" s="193" t="s">
        <v>161</v>
      </c>
      <c r="BF65" s="25" t="s">
        <v>76</v>
      </c>
    </row>
    <row r="66" spans="1:58" s="16" customFormat="1" ht="38.25" collapsed="1" x14ac:dyDescent="0.25">
      <c r="A66" s="232" t="s">
        <v>162</v>
      </c>
      <c r="B66" s="240" t="s">
        <v>163</v>
      </c>
      <c r="C66" s="232" t="s">
        <v>76</v>
      </c>
      <c r="D66" s="91">
        <v>0</v>
      </c>
      <c r="E66" s="105">
        <f t="shared" si="16"/>
        <v>0</v>
      </c>
      <c r="F66" s="71">
        <f t="shared" si="17"/>
        <v>0</v>
      </c>
      <c r="G66" s="71">
        <f t="shared" si="18"/>
        <v>0</v>
      </c>
      <c r="H66" s="71">
        <f t="shared" si="19"/>
        <v>0</v>
      </c>
      <c r="I66" s="113">
        <f t="shared" si="19"/>
        <v>0</v>
      </c>
      <c r="J66" s="121">
        <f t="shared" ref="J66" si="334">J67</f>
        <v>0</v>
      </c>
      <c r="K66" s="50">
        <f t="shared" ref="K66:O66" si="335">K67</f>
        <v>0</v>
      </c>
      <c r="L66" s="50">
        <f t="shared" si="335"/>
        <v>0</v>
      </c>
      <c r="M66" s="50">
        <f t="shared" si="335"/>
        <v>0</v>
      </c>
      <c r="N66" s="124">
        <f t="shared" si="335"/>
        <v>0</v>
      </c>
      <c r="O66" s="96">
        <f t="shared" si="335"/>
        <v>0</v>
      </c>
      <c r="P66" s="50">
        <f t="shared" ref="P66" si="336">P67</f>
        <v>0</v>
      </c>
      <c r="Q66" s="50">
        <f t="shared" ref="Q66" si="337">Q67</f>
        <v>0</v>
      </c>
      <c r="R66" s="50">
        <f t="shared" ref="R66" si="338">R67</f>
        <v>0</v>
      </c>
      <c r="S66" s="91">
        <f t="shared" ref="S66:T66" si="339">S67</f>
        <v>0</v>
      </c>
      <c r="T66" s="294">
        <f t="shared" si="339"/>
        <v>0</v>
      </c>
      <c r="U66" s="50">
        <f t="shared" ref="U66" si="340">U67</f>
        <v>0</v>
      </c>
      <c r="V66" s="50">
        <f t="shared" ref="V66" si="341">V67</f>
        <v>0</v>
      </c>
      <c r="W66" s="50">
        <f t="shared" ref="W66" si="342">W67</f>
        <v>0</v>
      </c>
      <c r="X66" s="124">
        <f t="shared" ref="X66" si="343">X67</f>
        <v>0</v>
      </c>
      <c r="Y66" s="189">
        <f t="shared" ref="Y66" si="344">Y67</f>
        <v>0</v>
      </c>
      <c r="Z66" s="50">
        <f t="shared" ref="Z66" si="345">Z67</f>
        <v>0</v>
      </c>
      <c r="AA66" s="50">
        <f t="shared" ref="AA66" si="346">AA67</f>
        <v>0</v>
      </c>
      <c r="AB66" s="50">
        <f t="shared" ref="AB66" si="347">AB67</f>
        <v>0</v>
      </c>
      <c r="AC66" s="124">
        <f t="shared" ref="AC66" si="348">AC67</f>
        <v>0</v>
      </c>
      <c r="AD66" s="309">
        <f>AD67</f>
        <v>0</v>
      </c>
      <c r="AE66" s="133">
        <f t="shared" si="24"/>
        <v>0</v>
      </c>
      <c r="AF66" s="65">
        <f t="shared" si="8"/>
        <v>0</v>
      </c>
      <c r="AG66" s="183">
        <f t="shared" si="25"/>
        <v>0</v>
      </c>
      <c r="AH66" s="65">
        <f t="shared" si="26"/>
        <v>0</v>
      </c>
      <c r="AI66" s="100">
        <f t="shared" si="9"/>
        <v>0</v>
      </c>
      <c r="AJ66" s="96">
        <f t="shared" ref="AJ66:AS66" si="349">AJ67</f>
        <v>0</v>
      </c>
      <c r="AK66" s="50">
        <f t="shared" si="349"/>
        <v>0</v>
      </c>
      <c r="AL66" s="50">
        <f t="shared" si="349"/>
        <v>0</v>
      </c>
      <c r="AM66" s="50">
        <f t="shared" si="349"/>
        <v>0</v>
      </c>
      <c r="AN66" s="91">
        <f t="shared" si="349"/>
        <v>0</v>
      </c>
      <c r="AO66" s="121">
        <f t="shared" si="349"/>
        <v>0</v>
      </c>
      <c r="AP66" s="50">
        <f t="shared" si="349"/>
        <v>0</v>
      </c>
      <c r="AQ66" s="50">
        <f t="shared" si="349"/>
        <v>0</v>
      </c>
      <c r="AR66" s="50">
        <f t="shared" si="349"/>
        <v>0</v>
      </c>
      <c r="AS66" s="124">
        <f t="shared" si="349"/>
        <v>0</v>
      </c>
      <c r="AT66" s="294">
        <f t="shared" ref="AT66:AX66" si="350">AT67</f>
        <v>0</v>
      </c>
      <c r="AU66" s="50">
        <f t="shared" si="350"/>
        <v>0</v>
      </c>
      <c r="AV66" s="50">
        <f t="shared" si="350"/>
        <v>0</v>
      </c>
      <c r="AW66" s="50">
        <f t="shared" si="350"/>
        <v>0</v>
      </c>
      <c r="AX66" s="91">
        <f t="shared" si="350"/>
        <v>0</v>
      </c>
      <c r="AY66" s="295">
        <f>AY67</f>
        <v>0</v>
      </c>
      <c r="AZ66" s="50">
        <f t="shared" ref="AZ66" si="351">AZ67</f>
        <v>0</v>
      </c>
      <c r="BA66" s="50">
        <f t="shared" ref="BA66" si="352">BA67</f>
        <v>0</v>
      </c>
      <c r="BB66" s="50">
        <f t="shared" ref="BB66" si="353">BB67</f>
        <v>0</v>
      </c>
      <c r="BC66" s="124">
        <f t="shared" ref="BC66" si="354">BC67</f>
        <v>0</v>
      </c>
      <c r="BD66" s="217" t="s">
        <v>162</v>
      </c>
      <c r="BE66" s="203" t="s">
        <v>163</v>
      </c>
      <c r="BF66" s="34" t="s">
        <v>76</v>
      </c>
    </row>
    <row r="67" spans="1:58" s="16" customFormat="1" ht="25.5" x14ac:dyDescent="0.25">
      <c r="A67" s="241" t="s">
        <v>164</v>
      </c>
      <c r="B67" s="242" t="s">
        <v>165</v>
      </c>
      <c r="C67" s="243" t="s">
        <v>166</v>
      </c>
      <c r="D67" s="82">
        <v>0</v>
      </c>
      <c r="E67" s="105">
        <f t="shared" si="16"/>
        <v>0</v>
      </c>
      <c r="F67" s="54">
        <f t="shared" si="17"/>
        <v>0</v>
      </c>
      <c r="G67" s="54">
        <f t="shared" si="18"/>
        <v>0</v>
      </c>
      <c r="H67" s="54">
        <f t="shared" si="19"/>
        <v>0</v>
      </c>
      <c r="I67" s="109">
        <f t="shared" si="19"/>
        <v>0</v>
      </c>
      <c r="J67" s="101">
        <f>AJ67*1.2</f>
        <v>0</v>
      </c>
      <c r="K67" s="184">
        <f>AK67*1.2</f>
        <v>0</v>
      </c>
      <c r="L67" s="184">
        <f t="shared" ref="L67" si="355">AL67*1.2</f>
        <v>0</v>
      </c>
      <c r="M67" s="184">
        <f t="shared" ref="M67" si="356">AM67*1.2</f>
        <v>0</v>
      </c>
      <c r="N67" s="186">
        <f>AN67*1.2</f>
        <v>0</v>
      </c>
      <c r="O67" s="101">
        <f t="shared" ref="O67" si="357">AO67*1.2</f>
        <v>0</v>
      </c>
      <c r="P67" s="184">
        <f t="shared" ref="P67" si="358">AP67*1.2</f>
        <v>0</v>
      </c>
      <c r="Q67" s="184">
        <f t="shared" ref="Q67" si="359">AQ67*1.2</f>
        <v>0</v>
      </c>
      <c r="R67" s="184">
        <f t="shared" ref="R67" si="360">AR67*1.2</f>
        <v>0</v>
      </c>
      <c r="S67" s="186">
        <f t="shared" ref="S67" si="361">AS67*1.2</f>
        <v>0</v>
      </c>
      <c r="T67" s="101">
        <f t="shared" ref="T67" si="362">AT67*1.2</f>
        <v>0</v>
      </c>
      <c r="U67" s="184">
        <f t="shared" ref="U67" si="363">AU67*1.2</f>
        <v>0</v>
      </c>
      <c r="V67" s="184">
        <f t="shared" ref="V67" si="364">AV67*1.2</f>
        <v>0</v>
      </c>
      <c r="W67" s="184">
        <f t="shared" ref="W67" si="365">AW67*1.2</f>
        <v>0</v>
      </c>
      <c r="X67" s="186">
        <f t="shared" ref="X67" si="366">AX67*1.2</f>
        <v>0</v>
      </c>
      <c r="Y67" s="101">
        <f t="shared" ref="Y67" si="367">AY67*1.2</f>
        <v>0</v>
      </c>
      <c r="Z67" s="184">
        <f t="shared" ref="Z67" si="368">AZ67*1.2</f>
        <v>0</v>
      </c>
      <c r="AA67" s="184">
        <f t="shared" ref="AA67" si="369">BA67*1.2</f>
        <v>0</v>
      </c>
      <c r="AB67" s="184">
        <f t="shared" ref="AB67" si="370">BB67*1.2</f>
        <v>0</v>
      </c>
      <c r="AC67" s="186">
        <f t="shared" ref="AC67" si="371">BC67*1.2</f>
        <v>0</v>
      </c>
      <c r="AD67" s="309">
        <v>0</v>
      </c>
      <c r="AE67" s="133">
        <f t="shared" si="24"/>
        <v>0</v>
      </c>
      <c r="AF67" s="65">
        <f t="shared" si="8"/>
        <v>0</v>
      </c>
      <c r="AG67" s="183">
        <f t="shared" si="25"/>
        <v>0</v>
      </c>
      <c r="AH67" s="65">
        <f t="shared" si="26"/>
        <v>0</v>
      </c>
      <c r="AI67" s="100">
        <f t="shared" si="9"/>
        <v>0</v>
      </c>
      <c r="AJ67" s="96">
        <v>0</v>
      </c>
      <c r="AK67" s="46">
        <v>0</v>
      </c>
      <c r="AL67" s="46">
        <v>0</v>
      </c>
      <c r="AM67" s="46">
        <v>0</v>
      </c>
      <c r="AN67" s="82">
        <v>0</v>
      </c>
      <c r="AO67" s="121">
        <v>0</v>
      </c>
      <c r="AP67" s="46">
        <v>0</v>
      </c>
      <c r="AQ67" s="46">
        <v>0</v>
      </c>
      <c r="AR67" s="46">
        <v>0</v>
      </c>
      <c r="AS67" s="116">
        <v>0</v>
      </c>
      <c r="AT67" s="294">
        <v>0</v>
      </c>
      <c r="AU67" s="46">
        <v>0</v>
      </c>
      <c r="AV67" s="46">
        <v>0</v>
      </c>
      <c r="AW67" s="46">
        <v>0</v>
      </c>
      <c r="AX67" s="82">
        <v>0</v>
      </c>
      <c r="AY67" s="295">
        <v>0</v>
      </c>
      <c r="AZ67" s="46">
        <v>0</v>
      </c>
      <c r="BA67" s="46">
        <v>0</v>
      </c>
      <c r="BB67" s="46">
        <v>0</v>
      </c>
      <c r="BC67" s="116">
        <v>0</v>
      </c>
      <c r="BD67" s="208" t="s">
        <v>164</v>
      </c>
      <c r="BE67" s="204" t="s">
        <v>165</v>
      </c>
      <c r="BF67" s="38" t="s">
        <v>166</v>
      </c>
    </row>
    <row r="68" spans="1:58" s="16" customFormat="1" ht="38.25" hidden="1" outlineLevel="1" x14ac:dyDescent="0.25">
      <c r="A68" s="239" t="s">
        <v>167</v>
      </c>
      <c r="B68" s="24" t="s">
        <v>168</v>
      </c>
      <c r="C68" s="239" t="s">
        <v>76</v>
      </c>
      <c r="D68" s="82">
        <v>0</v>
      </c>
      <c r="E68" s="105">
        <f t="shared" si="16"/>
        <v>0</v>
      </c>
      <c r="F68" s="54">
        <f t="shared" si="17"/>
        <v>0</v>
      </c>
      <c r="G68" s="54">
        <f t="shared" si="18"/>
        <v>0</v>
      </c>
      <c r="H68" s="54">
        <f t="shared" si="19"/>
        <v>0</v>
      </c>
      <c r="I68" s="109">
        <f t="shared" si="19"/>
        <v>0</v>
      </c>
      <c r="J68" s="121">
        <v>0</v>
      </c>
      <c r="K68" s="46">
        <v>0</v>
      </c>
      <c r="L68" s="46">
        <v>0</v>
      </c>
      <c r="M68" s="46">
        <v>0</v>
      </c>
      <c r="N68" s="116">
        <v>0</v>
      </c>
      <c r="O68" s="96">
        <v>0</v>
      </c>
      <c r="P68" s="46">
        <v>0</v>
      </c>
      <c r="Q68" s="46">
        <v>0</v>
      </c>
      <c r="R68" s="46">
        <v>0</v>
      </c>
      <c r="S68" s="82">
        <v>0</v>
      </c>
      <c r="T68" s="294">
        <v>0</v>
      </c>
      <c r="U68" s="46">
        <v>0</v>
      </c>
      <c r="V68" s="46">
        <v>0</v>
      </c>
      <c r="W68" s="46">
        <v>0</v>
      </c>
      <c r="X68" s="116">
        <v>0</v>
      </c>
      <c r="Y68" s="189">
        <v>0</v>
      </c>
      <c r="Z68" s="46">
        <v>0</v>
      </c>
      <c r="AA68" s="46">
        <v>0</v>
      </c>
      <c r="AB68" s="46">
        <v>0</v>
      </c>
      <c r="AC68" s="116">
        <v>0</v>
      </c>
      <c r="AD68" s="309">
        <v>0</v>
      </c>
      <c r="AE68" s="133">
        <f t="shared" si="24"/>
        <v>0</v>
      </c>
      <c r="AF68" s="65">
        <f t="shared" si="8"/>
        <v>0</v>
      </c>
      <c r="AG68" s="183">
        <f t="shared" si="25"/>
        <v>0</v>
      </c>
      <c r="AH68" s="65">
        <f t="shared" si="26"/>
        <v>0</v>
      </c>
      <c r="AI68" s="100">
        <f t="shared" si="9"/>
        <v>0</v>
      </c>
      <c r="AJ68" s="96">
        <v>0</v>
      </c>
      <c r="AK68" s="46">
        <v>0</v>
      </c>
      <c r="AL68" s="46">
        <v>0</v>
      </c>
      <c r="AM68" s="46">
        <v>0</v>
      </c>
      <c r="AN68" s="82">
        <v>0</v>
      </c>
      <c r="AO68" s="121">
        <v>0</v>
      </c>
      <c r="AP68" s="46">
        <v>0</v>
      </c>
      <c r="AQ68" s="46">
        <v>0</v>
      </c>
      <c r="AR68" s="46">
        <v>0</v>
      </c>
      <c r="AS68" s="116">
        <v>0</v>
      </c>
      <c r="AT68" s="294">
        <v>0</v>
      </c>
      <c r="AU68" s="46">
        <v>0</v>
      </c>
      <c r="AV68" s="46">
        <v>0</v>
      </c>
      <c r="AW68" s="46">
        <v>0</v>
      </c>
      <c r="AX68" s="82">
        <v>0</v>
      </c>
      <c r="AY68" s="215">
        <v>0</v>
      </c>
      <c r="AZ68" s="46">
        <v>0</v>
      </c>
      <c r="BA68" s="46">
        <v>0</v>
      </c>
      <c r="BB68" s="46">
        <v>0</v>
      </c>
      <c r="BC68" s="116">
        <v>0</v>
      </c>
      <c r="BD68" s="208" t="s">
        <v>167</v>
      </c>
      <c r="BE68" s="193" t="s">
        <v>168</v>
      </c>
      <c r="BF68" s="25" t="s">
        <v>76</v>
      </c>
    </row>
    <row r="69" spans="1:58" s="16" customFormat="1" ht="38.25" hidden="1" outlineLevel="1" x14ac:dyDescent="0.25">
      <c r="A69" s="239" t="s">
        <v>169</v>
      </c>
      <c r="B69" s="24" t="s">
        <v>170</v>
      </c>
      <c r="C69" s="239" t="s">
        <v>76</v>
      </c>
      <c r="D69" s="82">
        <v>0</v>
      </c>
      <c r="E69" s="105">
        <f t="shared" si="16"/>
        <v>0</v>
      </c>
      <c r="F69" s="54">
        <f t="shared" si="17"/>
        <v>0</v>
      </c>
      <c r="G69" s="54">
        <f t="shared" si="18"/>
        <v>0</v>
      </c>
      <c r="H69" s="54">
        <f t="shared" si="19"/>
        <v>0</v>
      </c>
      <c r="I69" s="109">
        <f t="shared" si="19"/>
        <v>0</v>
      </c>
      <c r="J69" s="121">
        <v>0</v>
      </c>
      <c r="K69" s="46">
        <v>0</v>
      </c>
      <c r="L69" s="46">
        <v>0</v>
      </c>
      <c r="M69" s="46">
        <v>0</v>
      </c>
      <c r="N69" s="116">
        <v>0</v>
      </c>
      <c r="O69" s="96">
        <v>0</v>
      </c>
      <c r="P69" s="46">
        <v>0</v>
      </c>
      <c r="Q69" s="46">
        <v>0</v>
      </c>
      <c r="R69" s="46">
        <v>0</v>
      </c>
      <c r="S69" s="82">
        <v>0</v>
      </c>
      <c r="T69" s="294">
        <v>0</v>
      </c>
      <c r="U69" s="46">
        <v>0</v>
      </c>
      <c r="V69" s="46">
        <v>0</v>
      </c>
      <c r="W69" s="46">
        <v>0</v>
      </c>
      <c r="X69" s="116">
        <v>0</v>
      </c>
      <c r="Y69" s="189">
        <v>0</v>
      </c>
      <c r="Z69" s="46">
        <v>0</v>
      </c>
      <c r="AA69" s="46">
        <v>0</v>
      </c>
      <c r="AB69" s="46">
        <v>0</v>
      </c>
      <c r="AC69" s="116">
        <v>0</v>
      </c>
      <c r="AD69" s="309">
        <v>0</v>
      </c>
      <c r="AE69" s="133">
        <f t="shared" si="24"/>
        <v>0</v>
      </c>
      <c r="AF69" s="65">
        <f t="shared" si="8"/>
        <v>0</v>
      </c>
      <c r="AG69" s="183">
        <f t="shared" si="25"/>
        <v>0</v>
      </c>
      <c r="AH69" s="65">
        <f t="shared" si="26"/>
        <v>0</v>
      </c>
      <c r="AI69" s="100">
        <f t="shared" si="9"/>
        <v>0</v>
      </c>
      <c r="AJ69" s="96">
        <v>0</v>
      </c>
      <c r="AK69" s="46">
        <v>0</v>
      </c>
      <c r="AL69" s="46">
        <v>0</v>
      </c>
      <c r="AM69" s="46">
        <v>0</v>
      </c>
      <c r="AN69" s="82">
        <v>0</v>
      </c>
      <c r="AO69" s="121">
        <v>0</v>
      </c>
      <c r="AP69" s="46">
        <v>0</v>
      </c>
      <c r="AQ69" s="46">
        <v>0</v>
      </c>
      <c r="AR69" s="46">
        <v>0</v>
      </c>
      <c r="AS69" s="116">
        <v>0</v>
      </c>
      <c r="AT69" s="294">
        <v>0</v>
      </c>
      <c r="AU69" s="46">
        <v>0</v>
      </c>
      <c r="AV69" s="46">
        <v>0</v>
      </c>
      <c r="AW69" s="46">
        <v>0</v>
      </c>
      <c r="AX69" s="82">
        <v>0</v>
      </c>
      <c r="AY69" s="215">
        <v>0</v>
      </c>
      <c r="AZ69" s="46">
        <v>0</v>
      </c>
      <c r="BA69" s="46">
        <v>0</v>
      </c>
      <c r="BB69" s="46">
        <v>0</v>
      </c>
      <c r="BC69" s="116">
        <v>0</v>
      </c>
      <c r="BD69" s="208" t="s">
        <v>169</v>
      </c>
      <c r="BE69" s="193" t="s">
        <v>170</v>
      </c>
      <c r="BF69" s="25" t="s">
        <v>76</v>
      </c>
    </row>
    <row r="70" spans="1:58" s="16" customFormat="1" ht="38.25" hidden="1" outlineLevel="1" x14ac:dyDescent="0.25">
      <c r="A70" s="239" t="s">
        <v>171</v>
      </c>
      <c r="B70" s="24" t="s">
        <v>172</v>
      </c>
      <c r="C70" s="239" t="s">
        <v>76</v>
      </c>
      <c r="D70" s="82">
        <v>0</v>
      </c>
      <c r="E70" s="105">
        <f t="shared" si="16"/>
        <v>0</v>
      </c>
      <c r="F70" s="54">
        <f t="shared" si="17"/>
        <v>0</v>
      </c>
      <c r="G70" s="54">
        <f t="shared" si="18"/>
        <v>0</v>
      </c>
      <c r="H70" s="54">
        <f t="shared" si="19"/>
        <v>0</v>
      </c>
      <c r="I70" s="109">
        <f t="shared" si="19"/>
        <v>0</v>
      </c>
      <c r="J70" s="121">
        <v>0</v>
      </c>
      <c r="K70" s="46">
        <v>0</v>
      </c>
      <c r="L70" s="46">
        <v>0</v>
      </c>
      <c r="M70" s="46">
        <v>0</v>
      </c>
      <c r="N70" s="116">
        <v>0</v>
      </c>
      <c r="O70" s="96">
        <v>0</v>
      </c>
      <c r="P70" s="46">
        <v>0</v>
      </c>
      <c r="Q70" s="46">
        <v>0</v>
      </c>
      <c r="R70" s="46">
        <v>0</v>
      </c>
      <c r="S70" s="82">
        <v>0</v>
      </c>
      <c r="T70" s="294">
        <v>0</v>
      </c>
      <c r="U70" s="46">
        <v>0</v>
      </c>
      <c r="V70" s="46">
        <v>0</v>
      </c>
      <c r="W70" s="46">
        <v>0</v>
      </c>
      <c r="X70" s="116">
        <v>0</v>
      </c>
      <c r="Y70" s="189">
        <v>0</v>
      </c>
      <c r="Z70" s="46">
        <v>0</v>
      </c>
      <c r="AA70" s="46">
        <v>0</v>
      </c>
      <c r="AB70" s="46">
        <v>0</v>
      </c>
      <c r="AC70" s="116">
        <v>0</v>
      </c>
      <c r="AD70" s="309">
        <v>0</v>
      </c>
      <c r="AE70" s="133">
        <f t="shared" si="24"/>
        <v>0</v>
      </c>
      <c r="AF70" s="65">
        <f t="shared" si="8"/>
        <v>0</v>
      </c>
      <c r="AG70" s="183">
        <f t="shared" si="25"/>
        <v>0</v>
      </c>
      <c r="AH70" s="65">
        <f t="shared" si="26"/>
        <v>0</v>
      </c>
      <c r="AI70" s="100">
        <f t="shared" si="9"/>
        <v>0</v>
      </c>
      <c r="AJ70" s="96">
        <v>0</v>
      </c>
      <c r="AK70" s="46">
        <v>0</v>
      </c>
      <c r="AL70" s="46">
        <v>0</v>
      </c>
      <c r="AM70" s="46">
        <v>0</v>
      </c>
      <c r="AN70" s="82">
        <v>0</v>
      </c>
      <c r="AO70" s="121">
        <v>0</v>
      </c>
      <c r="AP70" s="46">
        <v>0</v>
      </c>
      <c r="AQ70" s="46">
        <v>0</v>
      </c>
      <c r="AR70" s="46">
        <v>0</v>
      </c>
      <c r="AS70" s="116">
        <v>0</v>
      </c>
      <c r="AT70" s="294">
        <v>0</v>
      </c>
      <c r="AU70" s="46">
        <v>0</v>
      </c>
      <c r="AV70" s="46">
        <v>0</v>
      </c>
      <c r="AW70" s="46">
        <v>0</v>
      </c>
      <c r="AX70" s="82">
        <v>0</v>
      </c>
      <c r="AY70" s="215">
        <v>0</v>
      </c>
      <c r="AZ70" s="46">
        <v>0</v>
      </c>
      <c r="BA70" s="46">
        <v>0</v>
      </c>
      <c r="BB70" s="46">
        <v>0</v>
      </c>
      <c r="BC70" s="116">
        <v>0</v>
      </c>
      <c r="BD70" s="208" t="s">
        <v>171</v>
      </c>
      <c r="BE70" s="193" t="s">
        <v>172</v>
      </c>
      <c r="BF70" s="25" t="s">
        <v>76</v>
      </c>
    </row>
    <row r="71" spans="1:58" s="16" customFormat="1" ht="38.25" collapsed="1" x14ac:dyDescent="0.25">
      <c r="A71" s="244" t="s">
        <v>173</v>
      </c>
      <c r="B71" s="245" t="s">
        <v>174</v>
      </c>
      <c r="C71" s="244" t="s">
        <v>76</v>
      </c>
      <c r="D71" s="92">
        <v>0</v>
      </c>
      <c r="E71" s="105">
        <f t="shared" si="16"/>
        <v>0</v>
      </c>
      <c r="F71" s="64">
        <f t="shared" si="17"/>
        <v>0</v>
      </c>
      <c r="G71" s="64">
        <f t="shared" si="18"/>
        <v>0</v>
      </c>
      <c r="H71" s="64">
        <f t="shared" si="19"/>
        <v>0</v>
      </c>
      <c r="I71" s="108">
        <f t="shared" si="19"/>
        <v>0</v>
      </c>
      <c r="J71" s="121">
        <v>0</v>
      </c>
      <c r="K71" s="52">
        <f>SUM(K72:K73)</f>
        <v>0</v>
      </c>
      <c r="L71" s="52">
        <f>SUM(L72:L73)</f>
        <v>0</v>
      </c>
      <c r="M71" s="52">
        <f>SUM(M72:M73)</f>
        <v>0</v>
      </c>
      <c r="N71" s="125">
        <f>SUM(N72:N73)</f>
        <v>0</v>
      </c>
      <c r="O71" s="96">
        <v>0</v>
      </c>
      <c r="P71" s="52">
        <f t="shared" ref="P71:X71" si="372">SUM(P72:P73)</f>
        <v>0</v>
      </c>
      <c r="Q71" s="52">
        <f t="shared" si="372"/>
        <v>0</v>
      </c>
      <c r="R71" s="52">
        <f t="shared" si="372"/>
        <v>0</v>
      </c>
      <c r="S71" s="92">
        <f t="shared" si="372"/>
        <v>0</v>
      </c>
      <c r="T71" s="294">
        <v>0</v>
      </c>
      <c r="U71" s="52">
        <f t="shared" si="372"/>
        <v>0</v>
      </c>
      <c r="V71" s="52">
        <f t="shared" si="372"/>
        <v>0</v>
      </c>
      <c r="W71" s="52">
        <f t="shared" si="372"/>
        <v>0</v>
      </c>
      <c r="X71" s="125">
        <f t="shared" si="372"/>
        <v>0</v>
      </c>
      <c r="Y71" s="192">
        <f t="shared" ref="Y71:AC71" si="373">SUM(Y72:Y73)</f>
        <v>0</v>
      </c>
      <c r="Z71" s="52">
        <f t="shared" si="373"/>
        <v>0</v>
      </c>
      <c r="AA71" s="52">
        <f t="shared" si="373"/>
        <v>0</v>
      </c>
      <c r="AB71" s="52">
        <f t="shared" si="373"/>
        <v>0</v>
      </c>
      <c r="AC71" s="125">
        <f t="shared" si="373"/>
        <v>0</v>
      </c>
      <c r="AD71" s="314">
        <v>0</v>
      </c>
      <c r="AE71" s="133">
        <f t="shared" si="24"/>
        <v>0</v>
      </c>
      <c r="AF71" s="65">
        <f t="shared" si="8"/>
        <v>0</v>
      </c>
      <c r="AG71" s="183">
        <f t="shared" si="25"/>
        <v>0</v>
      </c>
      <c r="AH71" s="65">
        <f t="shared" si="26"/>
        <v>0</v>
      </c>
      <c r="AI71" s="100">
        <f t="shared" si="9"/>
        <v>0</v>
      </c>
      <c r="AJ71" s="96">
        <v>0</v>
      </c>
      <c r="AK71" s="52">
        <f>SUM(AK72:AK73)</f>
        <v>0</v>
      </c>
      <c r="AL71" s="52">
        <f>SUM(AL72:AL73)</f>
        <v>0</v>
      </c>
      <c r="AM71" s="52">
        <f>SUM(AM72:AM73)</f>
        <v>0</v>
      </c>
      <c r="AN71" s="92">
        <f>SUM(AN72:AN73)</f>
        <v>0</v>
      </c>
      <c r="AO71" s="121">
        <v>0</v>
      </c>
      <c r="AP71" s="52">
        <f t="shared" ref="AP71:AS71" si="374">SUM(AP72:AP73)</f>
        <v>0</v>
      </c>
      <c r="AQ71" s="52">
        <f t="shared" si="374"/>
        <v>0</v>
      </c>
      <c r="AR71" s="52">
        <f t="shared" si="374"/>
        <v>0</v>
      </c>
      <c r="AS71" s="125">
        <f t="shared" si="374"/>
        <v>0</v>
      </c>
      <c r="AT71" s="294">
        <v>0</v>
      </c>
      <c r="AU71" s="52">
        <f t="shared" ref="AU71:AX71" si="375">SUM(AU72:AU73)</f>
        <v>0</v>
      </c>
      <c r="AV71" s="52">
        <f t="shared" si="375"/>
        <v>0</v>
      </c>
      <c r="AW71" s="52">
        <f t="shared" si="375"/>
        <v>0</v>
      </c>
      <c r="AX71" s="92">
        <f t="shared" si="375"/>
        <v>0</v>
      </c>
      <c r="AY71" s="295">
        <v>0</v>
      </c>
      <c r="AZ71" s="52">
        <f>SUM(AZ72:AZ73)</f>
        <v>0</v>
      </c>
      <c r="BA71" s="52">
        <f>SUM(BA72:BA73)</f>
        <v>0</v>
      </c>
      <c r="BB71" s="52">
        <f>SUM(BB72:BB73)</f>
        <v>0</v>
      </c>
      <c r="BC71" s="125">
        <f>SUM(BC72:BC73)</f>
        <v>0</v>
      </c>
      <c r="BD71" s="220" t="s">
        <v>173</v>
      </c>
      <c r="BE71" s="205" t="s">
        <v>174</v>
      </c>
      <c r="BF71" s="39" t="s">
        <v>76</v>
      </c>
    </row>
    <row r="72" spans="1:58" s="16" customFormat="1" ht="25.5" hidden="1" outlineLevel="1" x14ac:dyDescent="0.25">
      <c r="A72" s="239" t="s">
        <v>175</v>
      </c>
      <c r="B72" s="24" t="s">
        <v>176</v>
      </c>
      <c r="C72" s="239" t="s">
        <v>76</v>
      </c>
      <c r="D72" s="82">
        <v>0</v>
      </c>
      <c r="E72" s="105">
        <f t="shared" si="16"/>
        <v>0</v>
      </c>
      <c r="F72" s="54">
        <f t="shared" si="17"/>
        <v>0</v>
      </c>
      <c r="G72" s="54">
        <f t="shared" si="18"/>
        <v>0</v>
      </c>
      <c r="H72" s="54">
        <f t="shared" si="19"/>
        <v>0</v>
      </c>
      <c r="I72" s="109">
        <f t="shared" si="19"/>
        <v>0</v>
      </c>
      <c r="J72" s="121">
        <v>0</v>
      </c>
      <c r="K72" s="46">
        <v>0</v>
      </c>
      <c r="L72" s="46">
        <v>0</v>
      </c>
      <c r="M72" s="46">
        <v>0</v>
      </c>
      <c r="N72" s="116">
        <v>0</v>
      </c>
      <c r="O72" s="96">
        <v>0</v>
      </c>
      <c r="P72" s="46">
        <v>0</v>
      </c>
      <c r="Q72" s="46">
        <v>0</v>
      </c>
      <c r="R72" s="46">
        <v>0</v>
      </c>
      <c r="S72" s="82">
        <v>0</v>
      </c>
      <c r="T72" s="294">
        <v>0</v>
      </c>
      <c r="U72" s="46">
        <v>0</v>
      </c>
      <c r="V72" s="46">
        <v>0</v>
      </c>
      <c r="W72" s="46">
        <v>0</v>
      </c>
      <c r="X72" s="116">
        <v>0</v>
      </c>
      <c r="Y72" s="189">
        <v>0</v>
      </c>
      <c r="Z72" s="46">
        <v>0</v>
      </c>
      <c r="AA72" s="46">
        <v>0</v>
      </c>
      <c r="AB72" s="46">
        <v>0</v>
      </c>
      <c r="AC72" s="116">
        <v>0</v>
      </c>
      <c r="AD72" s="309">
        <v>0</v>
      </c>
      <c r="AE72" s="133">
        <f t="shared" si="24"/>
        <v>0</v>
      </c>
      <c r="AF72" s="65">
        <f t="shared" si="8"/>
        <v>0</v>
      </c>
      <c r="AG72" s="183">
        <f t="shared" si="25"/>
        <v>0</v>
      </c>
      <c r="AH72" s="65">
        <f t="shared" si="26"/>
        <v>0</v>
      </c>
      <c r="AI72" s="100">
        <f t="shared" si="9"/>
        <v>0</v>
      </c>
      <c r="AJ72" s="96">
        <v>0</v>
      </c>
      <c r="AK72" s="46">
        <v>0</v>
      </c>
      <c r="AL72" s="46">
        <v>0</v>
      </c>
      <c r="AM72" s="46">
        <v>0</v>
      </c>
      <c r="AN72" s="82">
        <v>0</v>
      </c>
      <c r="AO72" s="121">
        <v>0</v>
      </c>
      <c r="AP72" s="46">
        <v>0</v>
      </c>
      <c r="AQ72" s="46">
        <v>0</v>
      </c>
      <c r="AR72" s="46">
        <v>0</v>
      </c>
      <c r="AS72" s="116">
        <v>0</v>
      </c>
      <c r="AT72" s="294">
        <v>0</v>
      </c>
      <c r="AU72" s="46">
        <v>0</v>
      </c>
      <c r="AV72" s="46">
        <v>0</v>
      </c>
      <c r="AW72" s="46">
        <v>0</v>
      </c>
      <c r="AX72" s="82">
        <v>0</v>
      </c>
      <c r="AY72" s="295">
        <v>0</v>
      </c>
      <c r="AZ72" s="46">
        <v>0</v>
      </c>
      <c r="BA72" s="46">
        <v>0</v>
      </c>
      <c r="BB72" s="46">
        <v>0</v>
      </c>
      <c r="BC72" s="116">
        <v>0</v>
      </c>
      <c r="BD72" s="208" t="s">
        <v>175</v>
      </c>
      <c r="BE72" s="193" t="s">
        <v>176</v>
      </c>
      <c r="BF72" s="25" t="s">
        <v>76</v>
      </c>
    </row>
    <row r="73" spans="1:58" s="16" customFormat="1" ht="38.25" hidden="1" outlineLevel="1" x14ac:dyDescent="0.25">
      <c r="A73" s="239" t="s">
        <v>177</v>
      </c>
      <c r="B73" s="24" t="s">
        <v>178</v>
      </c>
      <c r="C73" s="239" t="s">
        <v>76</v>
      </c>
      <c r="D73" s="82">
        <v>0</v>
      </c>
      <c r="E73" s="105">
        <f t="shared" si="16"/>
        <v>0</v>
      </c>
      <c r="F73" s="54">
        <f t="shared" si="17"/>
        <v>0</v>
      </c>
      <c r="G73" s="54">
        <f t="shared" si="18"/>
        <v>0</v>
      </c>
      <c r="H73" s="54">
        <f t="shared" si="19"/>
        <v>0</v>
      </c>
      <c r="I73" s="109">
        <f t="shared" si="19"/>
        <v>0</v>
      </c>
      <c r="J73" s="121">
        <v>0</v>
      </c>
      <c r="K73" s="46">
        <v>0</v>
      </c>
      <c r="L73" s="46">
        <v>0</v>
      </c>
      <c r="M73" s="46">
        <v>0</v>
      </c>
      <c r="N73" s="116">
        <v>0</v>
      </c>
      <c r="O73" s="96">
        <v>0</v>
      </c>
      <c r="P73" s="46">
        <v>0</v>
      </c>
      <c r="Q73" s="46">
        <v>0</v>
      </c>
      <c r="R73" s="46">
        <v>0</v>
      </c>
      <c r="S73" s="82">
        <v>0</v>
      </c>
      <c r="T73" s="294">
        <v>0</v>
      </c>
      <c r="U73" s="46">
        <v>0</v>
      </c>
      <c r="V73" s="46">
        <v>0</v>
      </c>
      <c r="W73" s="46">
        <v>0</v>
      </c>
      <c r="X73" s="116">
        <v>0</v>
      </c>
      <c r="Y73" s="189">
        <v>0</v>
      </c>
      <c r="Z73" s="46">
        <v>0</v>
      </c>
      <c r="AA73" s="46">
        <v>0</v>
      </c>
      <c r="AB73" s="46">
        <v>0</v>
      </c>
      <c r="AC73" s="116">
        <v>0</v>
      </c>
      <c r="AD73" s="309">
        <v>0</v>
      </c>
      <c r="AE73" s="133">
        <f t="shared" si="24"/>
        <v>0</v>
      </c>
      <c r="AF73" s="65">
        <f t="shared" si="8"/>
        <v>0</v>
      </c>
      <c r="AG73" s="183">
        <f t="shared" si="25"/>
        <v>0</v>
      </c>
      <c r="AH73" s="65">
        <f t="shared" si="26"/>
        <v>0</v>
      </c>
      <c r="AI73" s="100">
        <f t="shared" si="9"/>
        <v>0</v>
      </c>
      <c r="AJ73" s="96">
        <v>0</v>
      </c>
      <c r="AK73" s="46">
        <v>0</v>
      </c>
      <c r="AL73" s="46">
        <v>0</v>
      </c>
      <c r="AM73" s="46">
        <v>0</v>
      </c>
      <c r="AN73" s="82">
        <v>0</v>
      </c>
      <c r="AO73" s="121">
        <v>0</v>
      </c>
      <c r="AP73" s="46">
        <v>0</v>
      </c>
      <c r="AQ73" s="46">
        <v>0</v>
      </c>
      <c r="AR73" s="46">
        <v>0</v>
      </c>
      <c r="AS73" s="116">
        <v>0</v>
      </c>
      <c r="AT73" s="294">
        <v>0</v>
      </c>
      <c r="AU73" s="46">
        <v>0</v>
      </c>
      <c r="AV73" s="46">
        <v>0</v>
      </c>
      <c r="AW73" s="46">
        <v>0</v>
      </c>
      <c r="AX73" s="82">
        <v>0</v>
      </c>
      <c r="AY73" s="295">
        <v>0</v>
      </c>
      <c r="AZ73" s="46">
        <v>0</v>
      </c>
      <c r="BA73" s="46">
        <v>0</v>
      </c>
      <c r="BB73" s="46">
        <v>0</v>
      </c>
      <c r="BC73" s="116">
        <v>0</v>
      </c>
      <c r="BD73" s="208" t="s">
        <v>177</v>
      </c>
      <c r="BE73" s="193" t="s">
        <v>178</v>
      </c>
      <c r="BF73" s="25" t="s">
        <v>76</v>
      </c>
    </row>
    <row r="74" spans="1:58" s="16" customFormat="1" ht="61.5" customHeight="1" collapsed="1" x14ac:dyDescent="0.25">
      <c r="A74" s="246" t="s">
        <v>179</v>
      </c>
      <c r="B74" s="247" t="s">
        <v>180</v>
      </c>
      <c r="C74" s="246" t="s">
        <v>76</v>
      </c>
      <c r="D74" s="85">
        <f t="shared" ref="D74" si="376">SUM(D75:D76)</f>
        <v>0</v>
      </c>
      <c r="E74" s="105">
        <f t="shared" si="16"/>
        <v>0</v>
      </c>
      <c r="F74" s="69">
        <f t="shared" si="17"/>
        <v>0</v>
      </c>
      <c r="G74" s="69">
        <f t="shared" si="18"/>
        <v>0</v>
      </c>
      <c r="H74" s="69">
        <f t="shared" si="19"/>
        <v>0</v>
      </c>
      <c r="I74" s="110">
        <f t="shared" si="19"/>
        <v>0</v>
      </c>
      <c r="J74" s="121">
        <v>0</v>
      </c>
      <c r="K74" s="49">
        <f t="shared" ref="K74:N74" si="377">SUM(K75:K76)</f>
        <v>0</v>
      </c>
      <c r="L74" s="49">
        <f t="shared" si="377"/>
        <v>0</v>
      </c>
      <c r="M74" s="49">
        <f t="shared" si="377"/>
        <v>0</v>
      </c>
      <c r="N74" s="119">
        <f t="shared" si="377"/>
        <v>0</v>
      </c>
      <c r="O74" s="96">
        <v>0</v>
      </c>
      <c r="P74" s="49">
        <f t="shared" ref="P74" si="378">SUM(P75:P76)</f>
        <v>0</v>
      </c>
      <c r="Q74" s="49">
        <f t="shared" ref="Q74" si="379">SUM(Q75:Q76)</f>
        <v>0</v>
      </c>
      <c r="R74" s="49">
        <f t="shared" ref="R74" si="380">SUM(R75:R76)</f>
        <v>0</v>
      </c>
      <c r="S74" s="85">
        <f t="shared" ref="S74" si="381">SUM(S75:S76)</f>
        <v>0</v>
      </c>
      <c r="T74" s="294">
        <v>0</v>
      </c>
      <c r="U74" s="49">
        <f t="shared" ref="U74" si="382">SUM(U75:U76)</f>
        <v>0</v>
      </c>
      <c r="V74" s="49">
        <f t="shared" ref="V74" si="383">SUM(V75:V76)</f>
        <v>0</v>
      </c>
      <c r="W74" s="49">
        <f t="shared" ref="W74" si="384">SUM(W75:W76)</f>
        <v>0</v>
      </c>
      <c r="X74" s="119">
        <f t="shared" ref="X74" si="385">SUM(X75:X76)</f>
        <v>0</v>
      </c>
      <c r="Y74" s="189">
        <f t="shared" ref="Y74" si="386">SUM(Y75:Y76)</f>
        <v>0</v>
      </c>
      <c r="Z74" s="49">
        <f t="shared" ref="Z74" si="387">SUM(Z75:Z76)</f>
        <v>0</v>
      </c>
      <c r="AA74" s="49">
        <f t="shared" ref="AA74" si="388">SUM(AA75:AA76)</f>
        <v>0</v>
      </c>
      <c r="AB74" s="49">
        <f t="shared" ref="AB74" si="389">SUM(AB75:AB76)</f>
        <v>0</v>
      </c>
      <c r="AC74" s="119">
        <f t="shared" ref="AC74:AD74" si="390">SUM(AC75:AC76)</f>
        <v>0</v>
      </c>
      <c r="AD74" s="309">
        <f t="shared" si="390"/>
        <v>0</v>
      </c>
      <c r="AE74" s="133">
        <f t="shared" si="24"/>
        <v>0</v>
      </c>
      <c r="AF74" s="65">
        <f t="shared" si="8"/>
        <v>0</v>
      </c>
      <c r="AG74" s="183">
        <f t="shared" si="25"/>
        <v>0</v>
      </c>
      <c r="AH74" s="65">
        <f t="shared" si="26"/>
        <v>0</v>
      </c>
      <c r="AI74" s="100">
        <f t="shared" si="9"/>
        <v>0</v>
      </c>
      <c r="AJ74" s="96">
        <v>0</v>
      </c>
      <c r="AK74" s="49">
        <f t="shared" ref="AK74:AN74" si="391">SUM(AK75:AK76)</f>
        <v>0</v>
      </c>
      <c r="AL74" s="49">
        <f t="shared" si="391"/>
        <v>0</v>
      </c>
      <c r="AM74" s="49">
        <f t="shared" si="391"/>
        <v>0</v>
      </c>
      <c r="AN74" s="85">
        <f t="shared" si="391"/>
        <v>0</v>
      </c>
      <c r="AO74" s="121">
        <v>0</v>
      </c>
      <c r="AP74" s="49">
        <f t="shared" ref="AP74:AS74" si="392">SUM(AP75:AP76)</f>
        <v>0</v>
      </c>
      <c r="AQ74" s="49">
        <f t="shared" si="392"/>
        <v>0</v>
      </c>
      <c r="AR74" s="49">
        <f t="shared" si="392"/>
        <v>0</v>
      </c>
      <c r="AS74" s="119">
        <f t="shared" si="392"/>
        <v>0</v>
      </c>
      <c r="AT74" s="294">
        <v>0</v>
      </c>
      <c r="AU74" s="49">
        <f t="shared" ref="AU74:AX74" si="393">SUM(AU75:AU76)</f>
        <v>0</v>
      </c>
      <c r="AV74" s="49">
        <f t="shared" si="393"/>
        <v>0</v>
      </c>
      <c r="AW74" s="49">
        <f t="shared" si="393"/>
        <v>0</v>
      </c>
      <c r="AX74" s="85">
        <f t="shared" si="393"/>
        <v>0</v>
      </c>
      <c r="AY74" s="295">
        <v>0</v>
      </c>
      <c r="AZ74" s="49">
        <f t="shared" ref="AZ74" si="394">SUM(AZ75:AZ76)</f>
        <v>0</v>
      </c>
      <c r="BA74" s="49">
        <f t="shared" ref="BA74" si="395">SUM(BA75:BA76)</f>
        <v>0</v>
      </c>
      <c r="BB74" s="49">
        <f t="shared" ref="BB74" si="396">SUM(BB75:BB76)</f>
        <v>0</v>
      </c>
      <c r="BC74" s="119">
        <f t="shared" ref="BC74" si="397">SUM(BC75:BC76)</f>
        <v>0</v>
      </c>
      <c r="BD74" s="210" t="s">
        <v>179</v>
      </c>
      <c r="BE74" s="195" t="s">
        <v>180</v>
      </c>
      <c r="BF74" s="27" t="s">
        <v>76</v>
      </c>
    </row>
    <row r="75" spans="1:58" s="16" customFormat="1" ht="51" hidden="1" outlineLevel="1" x14ac:dyDescent="0.25">
      <c r="A75" s="239" t="s">
        <v>181</v>
      </c>
      <c r="B75" s="24" t="s">
        <v>182</v>
      </c>
      <c r="C75" s="239" t="s">
        <v>76</v>
      </c>
      <c r="D75" s="82">
        <v>0</v>
      </c>
      <c r="E75" s="105">
        <f t="shared" si="16"/>
        <v>0</v>
      </c>
      <c r="F75" s="54">
        <f t="shared" si="17"/>
        <v>0</v>
      </c>
      <c r="G75" s="54">
        <f t="shared" si="18"/>
        <v>0</v>
      </c>
      <c r="H75" s="54">
        <f t="shared" si="19"/>
        <v>0</v>
      </c>
      <c r="I75" s="109">
        <f t="shared" si="19"/>
        <v>0</v>
      </c>
      <c r="J75" s="121">
        <v>0</v>
      </c>
      <c r="K75" s="46">
        <v>0</v>
      </c>
      <c r="L75" s="46">
        <v>0</v>
      </c>
      <c r="M75" s="46">
        <v>0</v>
      </c>
      <c r="N75" s="116">
        <v>0</v>
      </c>
      <c r="O75" s="96">
        <v>0</v>
      </c>
      <c r="P75" s="46">
        <v>0</v>
      </c>
      <c r="Q75" s="46">
        <v>0</v>
      </c>
      <c r="R75" s="46">
        <v>0</v>
      </c>
      <c r="S75" s="82">
        <v>0</v>
      </c>
      <c r="T75" s="294">
        <v>0</v>
      </c>
      <c r="U75" s="46">
        <v>0</v>
      </c>
      <c r="V75" s="46">
        <v>0</v>
      </c>
      <c r="W75" s="46">
        <v>0</v>
      </c>
      <c r="X75" s="116">
        <v>0</v>
      </c>
      <c r="Y75" s="189">
        <v>0</v>
      </c>
      <c r="Z75" s="46">
        <v>0</v>
      </c>
      <c r="AA75" s="46">
        <v>0</v>
      </c>
      <c r="AB75" s="46">
        <v>0</v>
      </c>
      <c r="AC75" s="116">
        <v>0</v>
      </c>
      <c r="AD75" s="309">
        <v>0</v>
      </c>
      <c r="AE75" s="133">
        <f t="shared" si="24"/>
        <v>0</v>
      </c>
      <c r="AF75" s="65">
        <f t="shared" si="8"/>
        <v>0</v>
      </c>
      <c r="AG75" s="183">
        <f t="shared" si="25"/>
        <v>0</v>
      </c>
      <c r="AH75" s="65">
        <f t="shared" si="26"/>
        <v>0</v>
      </c>
      <c r="AI75" s="100">
        <f t="shared" si="9"/>
        <v>0</v>
      </c>
      <c r="AJ75" s="96">
        <v>0</v>
      </c>
      <c r="AK75" s="46">
        <v>0</v>
      </c>
      <c r="AL75" s="46">
        <v>0</v>
      </c>
      <c r="AM75" s="46">
        <v>0</v>
      </c>
      <c r="AN75" s="82">
        <v>0</v>
      </c>
      <c r="AO75" s="121">
        <v>0</v>
      </c>
      <c r="AP75" s="46">
        <v>0</v>
      </c>
      <c r="AQ75" s="46">
        <v>0</v>
      </c>
      <c r="AR75" s="46">
        <v>0</v>
      </c>
      <c r="AS75" s="116">
        <v>0</v>
      </c>
      <c r="AT75" s="294">
        <v>0</v>
      </c>
      <c r="AU75" s="46">
        <v>0</v>
      </c>
      <c r="AV75" s="46">
        <v>0</v>
      </c>
      <c r="AW75" s="46">
        <v>0</v>
      </c>
      <c r="AX75" s="82">
        <v>0</v>
      </c>
      <c r="AY75" s="295">
        <v>0</v>
      </c>
      <c r="AZ75" s="46">
        <v>0</v>
      </c>
      <c r="BA75" s="46">
        <v>0</v>
      </c>
      <c r="BB75" s="46">
        <v>0</v>
      </c>
      <c r="BC75" s="116">
        <v>0</v>
      </c>
      <c r="BD75" s="208" t="s">
        <v>181</v>
      </c>
      <c r="BE75" s="193" t="s">
        <v>182</v>
      </c>
      <c r="BF75" s="25" t="s">
        <v>76</v>
      </c>
    </row>
    <row r="76" spans="1:58" s="16" customFormat="1" ht="51" hidden="1" outlineLevel="1" x14ac:dyDescent="0.25">
      <c r="A76" s="239" t="s">
        <v>183</v>
      </c>
      <c r="B76" s="24" t="s">
        <v>184</v>
      </c>
      <c r="C76" s="239" t="s">
        <v>76</v>
      </c>
      <c r="D76" s="82">
        <v>0</v>
      </c>
      <c r="E76" s="105">
        <f t="shared" si="16"/>
        <v>0</v>
      </c>
      <c r="F76" s="54">
        <f t="shared" si="17"/>
        <v>0</v>
      </c>
      <c r="G76" s="54">
        <f t="shared" si="18"/>
        <v>0</v>
      </c>
      <c r="H76" s="54">
        <f t="shared" si="19"/>
        <v>0</v>
      </c>
      <c r="I76" s="109">
        <f t="shared" si="19"/>
        <v>0</v>
      </c>
      <c r="J76" s="121">
        <v>0</v>
      </c>
      <c r="K76" s="46">
        <v>0</v>
      </c>
      <c r="L76" s="46">
        <v>0</v>
      </c>
      <c r="M76" s="46">
        <v>0</v>
      </c>
      <c r="N76" s="116">
        <v>0</v>
      </c>
      <c r="O76" s="96">
        <v>0</v>
      </c>
      <c r="P76" s="46">
        <v>0</v>
      </c>
      <c r="Q76" s="46">
        <v>0</v>
      </c>
      <c r="R76" s="46">
        <v>0</v>
      </c>
      <c r="S76" s="82">
        <v>0</v>
      </c>
      <c r="T76" s="294">
        <v>0</v>
      </c>
      <c r="U76" s="46">
        <v>0</v>
      </c>
      <c r="V76" s="46">
        <v>0</v>
      </c>
      <c r="W76" s="46">
        <v>0</v>
      </c>
      <c r="X76" s="116">
        <v>0</v>
      </c>
      <c r="Y76" s="189">
        <v>0</v>
      </c>
      <c r="Z76" s="46">
        <v>0</v>
      </c>
      <c r="AA76" s="46">
        <v>0</v>
      </c>
      <c r="AB76" s="46">
        <v>0</v>
      </c>
      <c r="AC76" s="116">
        <v>0</v>
      </c>
      <c r="AD76" s="309">
        <v>0</v>
      </c>
      <c r="AE76" s="133">
        <f t="shared" si="24"/>
        <v>0</v>
      </c>
      <c r="AF76" s="65">
        <f t="shared" si="8"/>
        <v>0</v>
      </c>
      <c r="AG76" s="183">
        <f t="shared" si="25"/>
        <v>0</v>
      </c>
      <c r="AH76" s="65">
        <f t="shared" si="26"/>
        <v>0</v>
      </c>
      <c r="AI76" s="100">
        <f t="shared" si="9"/>
        <v>0</v>
      </c>
      <c r="AJ76" s="96">
        <v>0</v>
      </c>
      <c r="AK76" s="46">
        <v>0</v>
      </c>
      <c r="AL76" s="46">
        <v>0</v>
      </c>
      <c r="AM76" s="46">
        <v>0</v>
      </c>
      <c r="AN76" s="82">
        <v>0</v>
      </c>
      <c r="AO76" s="121">
        <v>0</v>
      </c>
      <c r="AP76" s="46">
        <v>0</v>
      </c>
      <c r="AQ76" s="46">
        <v>0</v>
      </c>
      <c r="AR76" s="46">
        <v>0</v>
      </c>
      <c r="AS76" s="116">
        <v>0</v>
      </c>
      <c r="AT76" s="294">
        <v>0</v>
      </c>
      <c r="AU76" s="46">
        <v>0</v>
      </c>
      <c r="AV76" s="46">
        <v>0</v>
      </c>
      <c r="AW76" s="46">
        <v>0</v>
      </c>
      <c r="AX76" s="82">
        <v>0</v>
      </c>
      <c r="AY76" s="295">
        <v>0</v>
      </c>
      <c r="AZ76" s="46">
        <v>0</v>
      </c>
      <c r="BA76" s="46">
        <v>0</v>
      </c>
      <c r="BB76" s="46">
        <v>0</v>
      </c>
      <c r="BC76" s="116">
        <v>0</v>
      </c>
      <c r="BD76" s="208" t="s">
        <v>183</v>
      </c>
      <c r="BE76" s="193" t="s">
        <v>184</v>
      </c>
      <c r="BF76" s="25" t="s">
        <v>76</v>
      </c>
    </row>
    <row r="77" spans="1:58" s="16" customFormat="1" ht="42.75" customHeight="1" collapsed="1" x14ac:dyDescent="0.25">
      <c r="A77" s="246" t="s">
        <v>185</v>
      </c>
      <c r="B77" s="247" t="s">
        <v>186</v>
      </c>
      <c r="C77" s="246" t="s">
        <v>76</v>
      </c>
      <c r="D77" s="93">
        <v>0</v>
      </c>
      <c r="E77" s="105">
        <f t="shared" si="16"/>
        <v>0</v>
      </c>
      <c r="F77" s="69">
        <f t="shared" si="17"/>
        <v>0</v>
      </c>
      <c r="G77" s="69">
        <f t="shared" si="18"/>
        <v>0</v>
      </c>
      <c r="H77" s="69">
        <f t="shared" si="19"/>
        <v>0</v>
      </c>
      <c r="I77" s="110">
        <f t="shared" si="19"/>
        <v>0</v>
      </c>
      <c r="J77" s="101">
        <f>AJ77*1.2</f>
        <v>0</v>
      </c>
      <c r="K77" s="184">
        <f>AK77*1.2</f>
        <v>0</v>
      </c>
      <c r="L77" s="184">
        <f t="shared" ref="L77" si="398">AL77*1.2</f>
        <v>0</v>
      </c>
      <c r="M77" s="184">
        <f t="shared" ref="M77" si="399">AM77*1.2</f>
        <v>0</v>
      </c>
      <c r="N77" s="186">
        <f>AN77*1.2</f>
        <v>0</v>
      </c>
      <c r="O77" s="101">
        <f t="shared" ref="O77" si="400">AO77*1.2</f>
        <v>0</v>
      </c>
      <c r="P77" s="184">
        <f t="shared" ref="P77" si="401">AP77*1.2</f>
        <v>0</v>
      </c>
      <c r="Q77" s="184">
        <f t="shared" ref="Q77" si="402">AQ77*1.2</f>
        <v>0</v>
      </c>
      <c r="R77" s="184">
        <f t="shared" ref="R77" si="403">AR77*1.2</f>
        <v>0</v>
      </c>
      <c r="S77" s="186">
        <f t="shared" ref="S77" si="404">AS77*1.2</f>
        <v>0</v>
      </c>
      <c r="T77" s="101">
        <f t="shared" ref="T77" si="405">AT77*1.2</f>
        <v>0</v>
      </c>
      <c r="U77" s="184">
        <f t="shared" ref="U77" si="406">AU77*1.2</f>
        <v>0</v>
      </c>
      <c r="V77" s="184">
        <f t="shared" ref="V77" si="407">AV77*1.2</f>
        <v>0</v>
      </c>
      <c r="W77" s="184">
        <f t="shared" ref="W77" si="408">AW77*1.2</f>
        <v>0</v>
      </c>
      <c r="X77" s="186">
        <f t="shared" ref="X77" si="409">AX77*1.2</f>
        <v>0</v>
      </c>
      <c r="Y77" s="101">
        <f t="shared" ref="Y77" si="410">AY77*1.2</f>
        <v>0</v>
      </c>
      <c r="Z77" s="184">
        <f t="shared" ref="Z77" si="411">AZ77*1.2</f>
        <v>0</v>
      </c>
      <c r="AA77" s="184">
        <f t="shared" ref="AA77" si="412">BA77*1.2</f>
        <v>0</v>
      </c>
      <c r="AB77" s="184">
        <f t="shared" ref="AB77" si="413">BB77*1.2</f>
        <v>0</v>
      </c>
      <c r="AC77" s="186">
        <f t="shared" ref="AC77" si="414">BC77*1.2</f>
        <v>0</v>
      </c>
      <c r="AD77" s="312">
        <v>0</v>
      </c>
      <c r="AE77" s="133">
        <f t="shared" si="24"/>
        <v>0</v>
      </c>
      <c r="AF77" s="65">
        <f t="shared" si="8"/>
        <v>0</v>
      </c>
      <c r="AG77" s="183">
        <f t="shared" si="25"/>
        <v>0</v>
      </c>
      <c r="AH77" s="65">
        <f t="shared" si="26"/>
        <v>0</v>
      </c>
      <c r="AI77" s="100">
        <f t="shared" si="9"/>
        <v>0</v>
      </c>
      <c r="AJ77" s="96">
        <v>0</v>
      </c>
      <c r="AK77" s="49">
        <v>0</v>
      </c>
      <c r="AL77" s="49">
        <v>0</v>
      </c>
      <c r="AM77" s="49">
        <v>0</v>
      </c>
      <c r="AN77" s="85">
        <v>0</v>
      </c>
      <c r="AO77" s="121">
        <v>0</v>
      </c>
      <c r="AP77" s="49">
        <v>0</v>
      </c>
      <c r="AQ77" s="49">
        <v>0</v>
      </c>
      <c r="AR77" s="49">
        <v>0</v>
      </c>
      <c r="AS77" s="119">
        <v>0</v>
      </c>
      <c r="AT77" s="294">
        <v>0</v>
      </c>
      <c r="AU77" s="49">
        <v>0</v>
      </c>
      <c r="AV77" s="49">
        <v>0</v>
      </c>
      <c r="AW77" s="49">
        <v>0</v>
      </c>
      <c r="AX77" s="85">
        <v>0</v>
      </c>
      <c r="AY77" s="295">
        <v>0</v>
      </c>
      <c r="AZ77" s="49">
        <v>0</v>
      </c>
      <c r="BA77" s="49">
        <v>0</v>
      </c>
      <c r="BB77" s="49">
        <v>0</v>
      </c>
      <c r="BC77" s="119">
        <f>AY77-AZ77-BA77-BB77</f>
        <v>0</v>
      </c>
      <c r="BD77" s="210" t="s">
        <v>185</v>
      </c>
      <c r="BE77" s="195" t="s">
        <v>186</v>
      </c>
      <c r="BF77" s="27" t="s">
        <v>76</v>
      </c>
    </row>
    <row r="78" spans="1:58" s="16" customFormat="1" ht="47.25" customHeight="1" x14ac:dyDescent="0.25">
      <c r="A78" s="246" t="s">
        <v>187</v>
      </c>
      <c r="B78" s="247" t="s">
        <v>188</v>
      </c>
      <c r="C78" s="246" t="s">
        <v>76</v>
      </c>
      <c r="D78" s="93">
        <v>0</v>
      </c>
      <c r="E78" s="105">
        <f t="shared" si="16"/>
        <v>0</v>
      </c>
      <c r="F78" s="69">
        <f t="shared" si="17"/>
        <v>0</v>
      </c>
      <c r="G78" s="69">
        <f t="shared" si="18"/>
        <v>0</v>
      </c>
      <c r="H78" s="69">
        <f t="shared" si="19"/>
        <v>0</v>
      </c>
      <c r="I78" s="110">
        <f t="shared" si="19"/>
        <v>0</v>
      </c>
      <c r="J78" s="121">
        <v>0</v>
      </c>
      <c r="K78" s="49">
        <v>0</v>
      </c>
      <c r="L78" s="49">
        <v>0</v>
      </c>
      <c r="M78" s="49">
        <v>0</v>
      </c>
      <c r="N78" s="119">
        <v>0</v>
      </c>
      <c r="O78" s="96">
        <v>0</v>
      </c>
      <c r="P78" s="49">
        <v>0</v>
      </c>
      <c r="Q78" s="49">
        <v>0</v>
      </c>
      <c r="R78" s="49">
        <v>0</v>
      </c>
      <c r="S78" s="85">
        <v>0</v>
      </c>
      <c r="T78" s="294">
        <v>0</v>
      </c>
      <c r="U78" s="49">
        <v>0</v>
      </c>
      <c r="V78" s="49">
        <v>0</v>
      </c>
      <c r="W78" s="49">
        <v>0</v>
      </c>
      <c r="X78" s="119">
        <v>0</v>
      </c>
      <c r="Y78" s="189">
        <v>0</v>
      </c>
      <c r="Z78" s="49">
        <v>0</v>
      </c>
      <c r="AA78" s="49">
        <v>0</v>
      </c>
      <c r="AB78" s="49">
        <v>0</v>
      </c>
      <c r="AC78" s="119">
        <v>0</v>
      </c>
      <c r="AD78" s="312">
        <v>0</v>
      </c>
      <c r="AE78" s="133">
        <f t="shared" si="24"/>
        <v>0</v>
      </c>
      <c r="AF78" s="65">
        <f t="shared" si="8"/>
        <v>0</v>
      </c>
      <c r="AG78" s="183">
        <f t="shared" si="25"/>
        <v>0</v>
      </c>
      <c r="AH78" s="65">
        <f t="shared" si="26"/>
        <v>0</v>
      </c>
      <c r="AI78" s="100">
        <f t="shared" si="9"/>
        <v>0</v>
      </c>
      <c r="AJ78" s="96">
        <v>0</v>
      </c>
      <c r="AK78" s="49">
        <v>0</v>
      </c>
      <c r="AL78" s="49">
        <v>0</v>
      </c>
      <c r="AM78" s="49">
        <v>0</v>
      </c>
      <c r="AN78" s="85">
        <v>0</v>
      </c>
      <c r="AO78" s="121">
        <v>0</v>
      </c>
      <c r="AP78" s="49">
        <v>0</v>
      </c>
      <c r="AQ78" s="49">
        <v>0</v>
      </c>
      <c r="AR78" s="49">
        <v>0</v>
      </c>
      <c r="AS78" s="119">
        <v>0</v>
      </c>
      <c r="AT78" s="294">
        <v>0</v>
      </c>
      <c r="AU78" s="49">
        <v>0</v>
      </c>
      <c r="AV78" s="49">
        <v>0</v>
      </c>
      <c r="AW78" s="49">
        <v>0</v>
      </c>
      <c r="AX78" s="85">
        <v>0</v>
      </c>
      <c r="AY78" s="295">
        <v>0</v>
      </c>
      <c r="AZ78" s="49">
        <v>0</v>
      </c>
      <c r="BA78" s="49">
        <v>0</v>
      </c>
      <c r="BB78" s="49">
        <v>0</v>
      </c>
      <c r="BC78" s="119">
        <v>0</v>
      </c>
      <c r="BD78" s="210" t="s">
        <v>187</v>
      </c>
      <c r="BE78" s="195" t="s">
        <v>188</v>
      </c>
      <c r="BF78" s="27" t="s">
        <v>76</v>
      </c>
    </row>
    <row r="79" spans="1:58" s="16" customFormat="1" ht="31.5" customHeight="1" x14ac:dyDescent="0.25">
      <c r="A79" s="246" t="s">
        <v>189</v>
      </c>
      <c r="B79" s="247" t="s">
        <v>190</v>
      </c>
      <c r="C79" s="246" t="s">
        <v>76</v>
      </c>
      <c r="D79" s="93">
        <f t="shared" ref="D79" si="415">D80</f>
        <v>9.2033279999999991</v>
      </c>
      <c r="E79" s="105">
        <f t="shared" si="16"/>
        <v>7.5999995999999994</v>
      </c>
      <c r="F79" s="69">
        <f t="shared" si="17"/>
        <v>0</v>
      </c>
      <c r="G79" s="69">
        <f t="shared" si="18"/>
        <v>0</v>
      </c>
      <c r="H79" s="69">
        <f t="shared" si="19"/>
        <v>7.5999995999999994</v>
      </c>
      <c r="I79" s="110">
        <f t="shared" si="19"/>
        <v>0</v>
      </c>
      <c r="J79" s="121">
        <f t="shared" ref="J79" si="416">J80</f>
        <v>0</v>
      </c>
      <c r="K79" s="49">
        <f t="shared" ref="K79:O79" si="417">K80</f>
        <v>0</v>
      </c>
      <c r="L79" s="49">
        <f t="shared" si="417"/>
        <v>0</v>
      </c>
      <c r="M79" s="49">
        <f t="shared" si="417"/>
        <v>0</v>
      </c>
      <c r="N79" s="119">
        <f t="shared" si="417"/>
        <v>0</v>
      </c>
      <c r="O79" s="96">
        <f t="shared" si="417"/>
        <v>0</v>
      </c>
      <c r="P79" s="49">
        <f t="shared" ref="P79" si="418">P80</f>
        <v>0</v>
      </c>
      <c r="Q79" s="49">
        <f t="shared" ref="Q79" si="419">Q80</f>
        <v>0</v>
      </c>
      <c r="R79" s="49">
        <f t="shared" ref="R79" si="420">R80</f>
        <v>0</v>
      </c>
      <c r="S79" s="85">
        <f t="shared" ref="S79:T79" si="421">S80</f>
        <v>0</v>
      </c>
      <c r="T79" s="294">
        <f t="shared" si="421"/>
        <v>0</v>
      </c>
      <c r="U79" s="49">
        <f t="shared" ref="U79" si="422">U80</f>
        <v>0</v>
      </c>
      <c r="V79" s="49">
        <f t="shared" ref="V79" si="423">V80</f>
        <v>0</v>
      </c>
      <c r="W79" s="49">
        <f t="shared" ref="W79" si="424">W80</f>
        <v>0</v>
      </c>
      <c r="X79" s="119">
        <f t="shared" ref="X79" si="425">X80</f>
        <v>0</v>
      </c>
      <c r="Y79" s="189">
        <f t="shared" ref="Y79" si="426">Y80</f>
        <v>7.5999995999999994</v>
      </c>
      <c r="Z79" s="49">
        <f t="shared" ref="Z79" si="427">Z80</f>
        <v>0</v>
      </c>
      <c r="AA79" s="49">
        <f t="shared" ref="AA79" si="428">AA80</f>
        <v>0</v>
      </c>
      <c r="AB79" s="49">
        <f t="shared" ref="AB79" si="429">AB80</f>
        <v>7.5999995999999994</v>
      </c>
      <c r="AC79" s="119">
        <f t="shared" ref="AC79:AD79" si="430">AC80</f>
        <v>0</v>
      </c>
      <c r="AD79" s="312">
        <f t="shared" si="430"/>
        <v>7.6694399999999989</v>
      </c>
      <c r="AE79" s="133">
        <f t="shared" si="24"/>
        <v>6.3333329999999997</v>
      </c>
      <c r="AF79" s="65">
        <f t="shared" si="8"/>
        <v>0</v>
      </c>
      <c r="AG79" s="183">
        <f t="shared" si="25"/>
        <v>0</v>
      </c>
      <c r="AH79" s="65">
        <f t="shared" si="26"/>
        <v>6.3333329999999997</v>
      </c>
      <c r="AI79" s="100">
        <f t="shared" si="9"/>
        <v>0</v>
      </c>
      <c r="AJ79" s="96">
        <f t="shared" ref="AJ79:AS79" si="431">AJ80</f>
        <v>0</v>
      </c>
      <c r="AK79" s="49">
        <f t="shared" si="431"/>
        <v>0</v>
      </c>
      <c r="AL79" s="49">
        <f t="shared" si="431"/>
        <v>0</v>
      </c>
      <c r="AM79" s="49">
        <f t="shared" si="431"/>
        <v>0</v>
      </c>
      <c r="AN79" s="85">
        <f t="shared" si="431"/>
        <v>0</v>
      </c>
      <c r="AO79" s="121">
        <f t="shared" si="431"/>
        <v>0</v>
      </c>
      <c r="AP79" s="49">
        <f t="shared" si="431"/>
        <v>0</v>
      </c>
      <c r="AQ79" s="49">
        <f t="shared" si="431"/>
        <v>0</v>
      </c>
      <c r="AR79" s="49">
        <f t="shared" si="431"/>
        <v>0</v>
      </c>
      <c r="AS79" s="119">
        <f t="shared" si="431"/>
        <v>0</v>
      </c>
      <c r="AT79" s="294">
        <f t="shared" ref="AT79:AX79" si="432">AT80</f>
        <v>0</v>
      </c>
      <c r="AU79" s="49">
        <f t="shared" si="432"/>
        <v>0</v>
      </c>
      <c r="AV79" s="49">
        <f t="shared" si="432"/>
        <v>0</v>
      </c>
      <c r="AW79" s="49">
        <f t="shared" si="432"/>
        <v>0</v>
      </c>
      <c r="AX79" s="85">
        <f t="shared" si="432"/>
        <v>0</v>
      </c>
      <c r="AY79" s="295">
        <f>AY80</f>
        <v>6.3333329999999997</v>
      </c>
      <c r="AZ79" s="49">
        <f t="shared" ref="AZ79" si="433">AZ80</f>
        <v>0</v>
      </c>
      <c r="BA79" s="49">
        <f t="shared" ref="BA79" si="434">BA80</f>
        <v>0</v>
      </c>
      <c r="BB79" s="49">
        <f t="shared" ref="BB79" si="435">BB80</f>
        <v>6.3333329999999997</v>
      </c>
      <c r="BC79" s="119">
        <f t="shared" ref="BC79" si="436">BC80</f>
        <v>0</v>
      </c>
      <c r="BD79" s="210" t="s">
        <v>189</v>
      </c>
      <c r="BE79" s="195" t="s">
        <v>190</v>
      </c>
      <c r="BF79" s="27" t="s">
        <v>76</v>
      </c>
    </row>
    <row r="80" spans="1:58" s="16" customFormat="1" ht="22.5" customHeight="1" x14ac:dyDescent="0.25">
      <c r="A80" s="246" t="s">
        <v>215</v>
      </c>
      <c r="B80" s="248" t="s">
        <v>216</v>
      </c>
      <c r="C80" s="249" t="s">
        <v>217</v>
      </c>
      <c r="D80" s="93">
        <f>SUM(D81:D83)</f>
        <v>9.2033279999999991</v>
      </c>
      <c r="E80" s="105">
        <f t="shared" si="16"/>
        <v>7.5999995999999994</v>
      </c>
      <c r="F80" s="69">
        <f t="shared" si="17"/>
        <v>0</v>
      </c>
      <c r="G80" s="69">
        <f t="shared" si="18"/>
        <v>0</v>
      </c>
      <c r="H80" s="69">
        <f t="shared" si="19"/>
        <v>7.5999995999999994</v>
      </c>
      <c r="I80" s="110">
        <f t="shared" si="19"/>
        <v>0</v>
      </c>
      <c r="J80" s="121">
        <f t="shared" ref="J80:AD80" si="437">SUM(J81:J83)</f>
        <v>0</v>
      </c>
      <c r="K80" s="53">
        <f t="shared" si="437"/>
        <v>0</v>
      </c>
      <c r="L80" s="53">
        <f t="shared" si="437"/>
        <v>0</v>
      </c>
      <c r="M80" s="53">
        <f t="shared" si="437"/>
        <v>0</v>
      </c>
      <c r="N80" s="126">
        <f t="shared" si="437"/>
        <v>0</v>
      </c>
      <c r="O80" s="96">
        <f t="shared" si="437"/>
        <v>0</v>
      </c>
      <c r="P80" s="53">
        <f t="shared" si="437"/>
        <v>0</v>
      </c>
      <c r="Q80" s="53">
        <f t="shared" si="437"/>
        <v>0</v>
      </c>
      <c r="R80" s="53">
        <f t="shared" si="437"/>
        <v>0</v>
      </c>
      <c r="S80" s="93">
        <f t="shared" si="437"/>
        <v>0</v>
      </c>
      <c r="T80" s="294">
        <f t="shared" si="437"/>
        <v>0</v>
      </c>
      <c r="U80" s="53">
        <f t="shared" si="437"/>
        <v>0</v>
      </c>
      <c r="V80" s="53">
        <f t="shared" si="437"/>
        <v>0</v>
      </c>
      <c r="W80" s="53">
        <f t="shared" si="437"/>
        <v>0</v>
      </c>
      <c r="X80" s="126">
        <f t="shared" si="437"/>
        <v>0</v>
      </c>
      <c r="Y80" s="191">
        <f t="shared" si="437"/>
        <v>7.5999995999999994</v>
      </c>
      <c r="Z80" s="53">
        <f t="shared" si="437"/>
        <v>0</v>
      </c>
      <c r="AA80" s="53">
        <f t="shared" si="437"/>
        <v>0</v>
      </c>
      <c r="AB80" s="53">
        <f t="shared" si="437"/>
        <v>7.5999995999999994</v>
      </c>
      <c r="AC80" s="126">
        <f t="shared" si="437"/>
        <v>0</v>
      </c>
      <c r="AD80" s="312">
        <f t="shared" si="437"/>
        <v>7.6694399999999989</v>
      </c>
      <c r="AE80" s="133">
        <f t="shared" si="24"/>
        <v>6.3333329999999997</v>
      </c>
      <c r="AF80" s="65">
        <f t="shared" si="8"/>
        <v>0</v>
      </c>
      <c r="AG80" s="183">
        <f t="shared" si="25"/>
        <v>0</v>
      </c>
      <c r="AH80" s="65">
        <f t="shared" si="26"/>
        <v>6.3333329999999997</v>
      </c>
      <c r="AI80" s="100">
        <f t="shared" si="9"/>
        <v>0</v>
      </c>
      <c r="AJ80" s="96">
        <f t="shared" ref="AJ80:BC80" si="438">SUM(AJ81:AJ83)</f>
        <v>0</v>
      </c>
      <c r="AK80" s="53">
        <f t="shared" si="438"/>
        <v>0</v>
      </c>
      <c r="AL80" s="53">
        <f t="shared" si="438"/>
        <v>0</v>
      </c>
      <c r="AM80" s="53">
        <f t="shared" si="438"/>
        <v>0</v>
      </c>
      <c r="AN80" s="93">
        <f t="shared" si="438"/>
        <v>0</v>
      </c>
      <c r="AO80" s="121">
        <f t="shared" si="438"/>
        <v>0</v>
      </c>
      <c r="AP80" s="53">
        <f t="shared" si="438"/>
        <v>0</v>
      </c>
      <c r="AQ80" s="53">
        <f t="shared" si="438"/>
        <v>0</v>
      </c>
      <c r="AR80" s="53">
        <f t="shared" si="438"/>
        <v>0</v>
      </c>
      <c r="AS80" s="126">
        <f t="shared" si="438"/>
        <v>0</v>
      </c>
      <c r="AT80" s="294">
        <f t="shared" si="438"/>
        <v>0</v>
      </c>
      <c r="AU80" s="53">
        <f t="shared" si="438"/>
        <v>0</v>
      </c>
      <c r="AV80" s="53">
        <f t="shared" si="438"/>
        <v>0</v>
      </c>
      <c r="AW80" s="53">
        <f t="shared" si="438"/>
        <v>0</v>
      </c>
      <c r="AX80" s="93">
        <f t="shared" si="438"/>
        <v>0</v>
      </c>
      <c r="AY80" s="295">
        <f t="shared" si="438"/>
        <v>6.3333329999999997</v>
      </c>
      <c r="AZ80" s="53">
        <f t="shared" si="438"/>
        <v>0</v>
      </c>
      <c r="BA80" s="53">
        <f t="shared" si="438"/>
        <v>0</v>
      </c>
      <c r="BB80" s="53">
        <f t="shared" si="438"/>
        <v>6.3333329999999997</v>
      </c>
      <c r="BC80" s="126">
        <f t="shared" si="438"/>
        <v>0</v>
      </c>
      <c r="BD80" s="210" t="s">
        <v>191</v>
      </c>
      <c r="BE80" s="195" t="s">
        <v>192</v>
      </c>
      <c r="BF80" s="40" t="s">
        <v>193</v>
      </c>
    </row>
    <row r="81" spans="1:97" s="16" customFormat="1" ht="21.75" customHeight="1" x14ac:dyDescent="0.25">
      <c r="A81" s="228" t="s">
        <v>215</v>
      </c>
      <c r="B81" s="229" t="s">
        <v>218</v>
      </c>
      <c r="C81" s="75" t="s">
        <v>219</v>
      </c>
      <c r="D81" s="82">
        <f>AD81*1.2</f>
        <v>1.9799999999999998</v>
      </c>
      <c r="E81" s="105">
        <f t="shared" si="16"/>
        <v>0</v>
      </c>
      <c r="F81" s="54">
        <f t="shared" si="17"/>
        <v>0</v>
      </c>
      <c r="G81" s="54">
        <f t="shared" si="18"/>
        <v>0</v>
      </c>
      <c r="H81" s="54">
        <f t="shared" si="19"/>
        <v>0</v>
      </c>
      <c r="I81" s="109">
        <f t="shared" si="19"/>
        <v>0</v>
      </c>
      <c r="J81" s="101">
        <f t="shared" ref="J81:K83" si="439">AJ81*1.2</f>
        <v>0</v>
      </c>
      <c r="K81" s="184">
        <f t="shared" si="439"/>
        <v>0</v>
      </c>
      <c r="L81" s="184">
        <f t="shared" ref="L81:L83" si="440">AL81*1.2</f>
        <v>0</v>
      </c>
      <c r="M81" s="184">
        <f t="shared" ref="M81:M83" si="441">AM81*1.2</f>
        <v>0</v>
      </c>
      <c r="N81" s="186">
        <f>AN81*1.2</f>
        <v>0</v>
      </c>
      <c r="O81" s="101">
        <f t="shared" ref="O81:O83" si="442">AO81*1.2</f>
        <v>0</v>
      </c>
      <c r="P81" s="184">
        <f t="shared" ref="P81:P83" si="443">AP81*1.2</f>
        <v>0</v>
      </c>
      <c r="Q81" s="184">
        <f t="shared" ref="Q81:Q83" si="444">AQ81*1.2</f>
        <v>0</v>
      </c>
      <c r="R81" s="184">
        <f t="shared" ref="R81:R83" si="445">AR81*1.2</f>
        <v>0</v>
      </c>
      <c r="S81" s="186">
        <f t="shared" ref="S81:S83" si="446">AS81*1.2</f>
        <v>0</v>
      </c>
      <c r="T81" s="101">
        <f t="shared" ref="T81:T83" si="447">AT81*1.2</f>
        <v>0</v>
      </c>
      <c r="U81" s="184">
        <f t="shared" ref="U81:U83" si="448">AU81*1.2</f>
        <v>0</v>
      </c>
      <c r="V81" s="184">
        <f t="shared" ref="V81:V83" si="449">AV81*1.2</f>
        <v>0</v>
      </c>
      <c r="W81" s="184">
        <f t="shared" ref="W81:W83" si="450">AW81*1.2</f>
        <v>0</v>
      </c>
      <c r="X81" s="186">
        <f t="shared" ref="X81:X83" si="451">AX81*1.2</f>
        <v>0</v>
      </c>
      <c r="Y81" s="101">
        <f t="shared" ref="Y81:Y83" si="452">AY81*1.2</f>
        <v>0</v>
      </c>
      <c r="Z81" s="184">
        <f t="shared" ref="Z81:Z83" si="453">AZ81*1.2</f>
        <v>0</v>
      </c>
      <c r="AA81" s="184">
        <f t="shared" ref="AA81:AA83" si="454">BA81*1.2</f>
        <v>0</v>
      </c>
      <c r="AB81" s="184">
        <f t="shared" ref="AB81:AB83" si="455">BB81*1.2</f>
        <v>0</v>
      </c>
      <c r="AC81" s="186">
        <f t="shared" ref="AC81:AC83" si="456">BC81*1.2</f>
        <v>0</v>
      </c>
      <c r="AD81" s="309">
        <v>1.65</v>
      </c>
      <c r="AE81" s="133">
        <f t="shared" si="24"/>
        <v>0</v>
      </c>
      <c r="AF81" s="65">
        <f t="shared" si="8"/>
        <v>0</v>
      </c>
      <c r="AG81" s="183">
        <f t="shared" si="25"/>
        <v>0</v>
      </c>
      <c r="AH81" s="65">
        <f t="shared" si="26"/>
        <v>0</v>
      </c>
      <c r="AI81" s="100">
        <f t="shared" si="9"/>
        <v>0</v>
      </c>
      <c r="AJ81" s="96">
        <v>0</v>
      </c>
      <c r="AK81" s="46">
        <v>0</v>
      </c>
      <c r="AL81" s="46">
        <v>0</v>
      </c>
      <c r="AM81" s="46">
        <v>0</v>
      </c>
      <c r="AN81" s="82">
        <v>0</v>
      </c>
      <c r="AO81" s="121">
        <v>0</v>
      </c>
      <c r="AP81" s="46">
        <v>0</v>
      </c>
      <c r="AQ81" s="46">
        <v>0</v>
      </c>
      <c r="AR81" s="46">
        <v>0</v>
      </c>
      <c r="AS81" s="116">
        <v>0</v>
      </c>
      <c r="AT81" s="136">
        <v>0</v>
      </c>
      <c r="AU81" s="46">
        <v>0</v>
      </c>
      <c r="AV81" s="46">
        <v>0</v>
      </c>
      <c r="AW81" s="46">
        <v>0</v>
      </c>
      <c r="AX81" s="82">
        <v>0</v>
      </c>
      <c r="AY81" s="215">
        <v>0</v>
      </c>
      <c r="AZ81" s="46">
        <v>0</v>
      </c>
      <c r="BA81" s="46">
        <v>0</v>
      </c>
      <c r="BB81" s="46">
        <f>AY81</f>
        <v>0</v>
      </c>
      <c r="BC81" s="123">
        <f>AY81-AZ81-BA81-BB81</f>
        <v>0</v>
      </c>
      <c r="BD81" s="218" t="s">
        <v>194</v>
      </c>
      <c r="BE81" s="206" t="s">
        <v>195</v>
      </c>
      <c r="BF81" s="36" t="s">
        <v>196</v>
      </c>
    </row>
    <row r="82" spans="1:97" s="16" customFormat="1" ht="21" customHeight="1" x14ac:dyDescent="0.25">
      <c r="A82" s="228" t="s">
        <v>215</v>
      </c>
      <c r="B82" s="229" t="s">
        <v>220</v>
      </c>
      <c r="C82" s="75" t="s">
        <v>221</v>
      </c>
      <c r="D82" s="82">
        <f t="shared" ref="D82:D83" si="457">AD82*1.2</f>
        <v>6.2633279999999996</v>
      </c>
      <c r="E82" s="105">
        <f t="shared" si="16"/>
        <v>7.5999995999999994</v>
      </c>
      <c r="F82" s="54">
        <f t="shared" si="17"/>
        <v>0</v>
      </c>
      <c r="G82" s="54">
        <f t="shared" si="18"/>
        <v>0</v>
      </c>
      <c r="H82" s="54">
        <f t="shared" si="19"/>
        <v>7.5999995999999994</v>
      </c>
      <c r="I82" s="109">
        <f t="shared" si="19"/>
        <v>0</v>
      </c>
      <c r="J82" s="101">
        <f t="shared" si="439"/>
        <v>0</v>
      </c>
      <c r="K82" s="184">
        <f t="shared" si="439"/>
        <v>0</v>
      </c>
      <c r="L82" s="184">
        <f t="shared" si="440"/>
        <v>0</v>
      </c>
      <c r="M82" s="184">
        <f t="shared" si="441"/>
        <v>0</v>
      </c>
      <c r="N82" s="186">
        <f>AN82*1.2</f>
        <v>0</v>
      </c>
      <c r="O82" s="101">
        <f t="shared" si="442"/>
        <v>0</v>
      </c>
      <c r="P82" s="184">
        <f t="shared" si="443"/>
        <v>0</v>
      </c>
      <c r="Q82" s="184">
        <f t="shared" si="444"/>
        <v>0</v>
      </c>
      <c r="R82" s="184">
        <f t="shared" si="445"/>
        <v>0</v>
      </c>
      <c r="S82" s="186">
        <f t="shared" si="446"/>
        <v>0</v>
      </c>
      <c r="T82" s="101">
        <f t="shared" si="447"/>
        <v>0</v>
      </c>
      <c r="U82" s="184">
        <f t="shared" si="448"/>
        <v>0</v>
      </c>
      <c r="V82" s="184">
        <f t="shared" si="449"/>
        <v>0</v>
      </c>
      <c r="W82" s="184">
        <f t="shared" si="450"/>
        <v>0</v>
      </c>
      <c r="X82" s="186">
        <f t="shared" si="451"/>
        <v>0</v>
      </c>
      <c r="Y82" s="101">
        <f t="shared" si="452"/>
        <v>7.5999995999999994</v>
      </c>
      <c r="Z82" s="184">
        <f t="shared" si="453"/>
        <v>0</v>
      </c>
      <c r="AA82" s="184">
        <f t="shared" si="454"/>
        <v>0</v>
      </c>
      <c r="AB82" s="184">
        <f t="shared" si="455"/>
        <v>7.5999995999999994</v>
      </c>
      <c r="AC82" s="186">
        <f t="shared" si="456"/>
        <v>0</v>
      </c>
      <c r="AD82" s="309">
        <v>5.2194399999999996</v>
      </c>
      <c r="AE82" s="133">
        <f t="shared" si="24"/>
        <v>6.3333329999999997</v>
      </c>
      <c r="AF82" s="65">
        <f t="shared" si="8"/>
        <v>0</v>
      </c>
      <c r="AG82" s="183">
        <f t="shared" si="25"/>
        <v>0</v>
      </c>
      <c r="AH82" s="65">
        <f t="shared" si="26"/>
        <v>6.3333329999999997</v>
      </c>
      <c r="AI82" s="100">
        <f t="shared" si="9"/>
        <v>0</v>
      </c>
      <c r="AJ82" s="96">
        <v>0</v>
      </c>
      <c r="AK82" s="46">
        <v>0</v>
      </c>
      <c r="AL82" s="46">
        <v>0</v>
      </c>
      <c r="AM82" s="46">
        <v>0</v>
      </c>
      <c r="AN82" s="82">
        <v>0</v>
      </c>
      <c r="AO82" s="121">
        <v>0</v>
      </c>
      <c r="AP82" s="46">
        <v>0</v>
      </c>
      <c r="AQ82" s="46">
        <v>0</v>
      </c>
      <c r="AR82" s="46">
        <v>0</v>
      </c>
      <c r="AS82" s="116">
        <v>0</v>
      </c>
      <c r="AT82" s="136">
        <v>0</v>
      </c>
      <c r="AU82" s="46">
        <v>0</v>
      </c>
      <c r="AV82" s="46">
        <v>0</v>
      </c>
      <c r="AW82" s="46">
        <v>0</v>
      </c>
      <c r="AX82" s="82">
        <v>0</v>
      </c>
      <c r="AY82" s="215">
        <v>6.3333329999999997</v>
      </c>
      <c r="AZ82" s="46">
        <v>0</v>
      </c>
      <c r="BA82" s="46">
        <v>0</v>
      </c>
      <c r="BB82" s="46">
        <f t="shared" ref="BB82:BB83" si="458">AY82</f>
        <v>6.3333329999999997</v>
      </c>
      <c r="BC82" s="123">
        <f>AY82-AZ82-BA82-BB82</f>
        <v>0</v>
      </c>
      <c r="BD82" s="218" t="s">
        <v>194</v>
      </c>
      <c r="BE82" s="206" t="s">
        <v>197</v>
      </c>
      <c r="BF82" s="36" t="s">
        <v>198</v>
      </c>
    </row>
    <row r="83" spans="1:97" s="16" customFormat="1" ht="32.25" customHeight="1" x14ac:dyDescent="0.25">
      <c r="A83" s="228" t="s">
        <v>215</v>
      </c>
      <c r="B83" s="229" t="s">
        <v>201</v>
      </c>
      <c r="C83" s="75" t="s">
        <v>222</v>
      </c>
      <c r="D83" s="82">
        <f t="shared" si="457"/>
        <v>0.96</v>
      </c>
      <c r="E83" s="105">
        <f t="shared" si="16"/>
        <v>0</v>
      </c>
      <c r="F83" s="54">
        <f t="shared" si="17"/>
        <v>0</v>
      </c>
      <c r="G83" s="54">
        <f t="shared" si="18"/>
        <v>0</v>
      </c>
      <c r="H83" s="54">
        <f t="shared" si="19"/>
        <v>0</v>
      </c>
      <c r="I83" s="109">
        <f t="shared" si="19"/>
        <v>0</v>
      </c>
      <c r="J83" s="101">
        <f t="shared" si="439"/>
        <v>0</v>
      </c>
      <c r="K83" s="184">
        <f t="shared" si="439"/>
        <v>0</v>
      </c>
      <c r="L83" s="184">
        <f t="shared" si="440"/>
        <v>0</v>
      </c>
      <c r="M83" s="184">
        <f t="shared" si="441"/>
        <v>0</v>
      </c>
      <c r="N83" s="186">
        <f>AN83*1.2</f>
        <v>0</v>
      </c>
      <c r="O83" s="101">
        <f t="shared" si="442"/>
        <v>0</v>
      </c>
      <c r="P83" s="184">
        <f t="shared" si="443"/>
        <v>0</v>
      </c>
      <c r="Q83" s="184">
        <f t="shared" si="444"/>
        <v>0</v>
      </c>
      <c r="R83" s="184">
        <f t="shared" si="445"/>
        <v>0</v>
      </c>
      <c r="S83" s="186">
        <f t="shared" si="446"/>
        <v>0</v>
      </c>
      <c r="T83" s="101">
        <f t="shared" si="447"/>
        <v>0</v>
      </c>
      <c r="U83" s="184">
        <f t="shared" si="448"/>
        <v>0</v>
      </c>
      <c r="V83" s="184">
        <f t="shared" si="449"/>
        <v>0</v>
      </c>
      <c r="W83" s="184">
        <f t="shared" si="450"/>
        <v>0</v>
      </c>
      <c r="X83" s="186">
        <f t="shared" si="451"/>
        <v>0</v>
      </c>
      <c r="Y83" s="101">
        <f t="shared" si="452"/>
        <v>0</v>
      </c>
      <c r="Z83" s="184">
        <f t="shared" si="453"/>
        <v>0</v>
      </c>
      <c r="AA83" s="184">
        <f t="shared" si="454"/>
        <v>0</v>
      </c>
      <c r="AB83" s="184">
        <f t="shared" si="455"/>
        <v>0</v>
      </c>
      <c r="AC83" s="186">
        <f t="shared" si="456"/>
        <v>0</v>
      </c>
      <c r="AD83" s="309">
        <v>0.8</v>
      </c>
      <c r="AE83" s="133">
        <f t="shared" si="24"/>
        <v>0</v>
      </c>
      <c r="AF83" s="65">
        <f t="shared" si="8"/>
        <v>0</v>
      </c>
      <c r="AG83" s="183">
        <f t="shared" si="25"/>
        <v>0</v>
      </c>
      <c r="AH83" s="65">
        <f t="shared" si="26"/>
        <v>0</v>
      </c>
      <c r="AI83" s="100">
        <f t="shared" si="9"/>
        <v>0</v>
      </c>
      <c r="AJ83" s="96">
        <v>0</v>
      </c>
      <c r="AK83" s="46">
        <v>0</v>
      </c>
      <c r="AL83" s="46">
        <v>0</v>
      </c>
      <c r="AM83" s="46">
        <v>0</v>
      </c>
      <c r="AN83" s="82">
        <v>0</v>
      </c>
      <c r="AO83" s="121">
        <v>0</v>
      </c>
      <c r="AP83" s="46">
        <v>0</v>
      </c>
      <c r="AQ83" s="46">
        <v>0</v>
      </c>
      <c r="AR83" s="46">
        <v>0</v>
      </c>
      <c r="AS83" s="116">
        <v>0</v>
      </c>
      <c r="AT83" s="136">
        <v>0</v>
      </c>
      <c r="AU83" s="46">
        <v>0</v>
      </c>
      <c r="AV83" s="46">
        <v>0</v>
      </c>
      <c r="AW83" s="46">
        <v>0</v>
      </c>
      <c r="AX83" s="82">
        <v>0</v>
      </c>
      <c r="AY83" s="215">
        <v>0</v>
      </c>
      <c r="AZ83" s="46">
        <v>0</v>
      </c>
      <c r="BA83" s="46">
        <v>0</v>
      </c>
      <c r="BB83" s="46">
        <f t="shared" si="458"/>
        <v>0</v>
      </c>
      <c r="BC83" s="123">
        <f t="shared" ref="BC83" si="459">AY83-AZ83-BA83-BB83</f>
        <v>0</v>
      </c>
      <c r="BD83" s="218" t="s">
        <v>194</v>
      </c>
      <c r="BE83" s="206" t="s">
        <v>199</v>
      </c>
      <c r="BF83" s="36" t="s">
        <v>200</v>
      </c>
    </row>
    <row r="84" spans="1:97" x14ac:dyDescent="0.25">
      <c r="A84" s="1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BB84" s="2"/>
    </row>
    <row r="85" spans="1:97" s="127" customFormat="1" x14ac:dyDescent="0.25"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</row>
    <row r="86" spans="1:97" s="130" customFormat="1" ht="15.75" customHeight="1" x14ac:dyDescent="0.3">
      <c r="A86" s="129"/>
      <c r="C86" s="130" t="s">
        <v>205</v>
      </c>
      <c r="P86" s="130" t="s">
        <v>207</v>
      </c>
    </row>
    <row r="87" spans="1:97" s="130" customFormat="1" ht="15.75" customHeight="1" x14ac:dyDescent="0.3">
      <c r="A87" s="129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Q87" s="131"/>
      <c r="R87" s="131"/>
      <c r="S87" s="131"/>
      <c r="T87" s="131"/>
      <c r="U87" s="131"/>
      <c r="V87" s="131"/>
      <c r="W87" s="131"/>
      <c r="X87" s="131"/>
    </row>
    <row r="88" spans="1:97" s="130" customFormat="1" ht="20.25" x14ac:dyDescent="0.3">
      <c r="A88" s="129"/>
      <c r="C88" s="130" t="s">
        <v>206</v>
      </c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0" t="s">
        <v>208</v>
      </c>
      <c r="Q88" s="132"/>
      <c r="R88" s="132"/>
      <c r="S88" s="132"/>
      <c r="T88" s="132"/>
      <c r="U88" s="132"/>
      <c r="V88" s="132"/>
      <c r="W88" s="132"/>
      <c r="X88" s="132"/>
    </row>
    <row r="89" spans="1:97" s="130" customFormat="1" ht="20.25" x14ac:dyDescent="0.3">
      <c r="A89" s="129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</row>
    <row r="90" spans="1:97" ht="33.75" customHeight="1" x14ac:dyDescent="0.25"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</row>
    <row r="91" spans="1:97" x14ac:dyDescent="0.25"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</row>
    <row r="92" spans="1:97" x14ac:dyDescent="0.25"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</row>
    <row r="93" spans="1:97" ht="18.75" x14ac:dyDescent="0.3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</row>
    <row r="94" spans="1:97" x14ac:dyDescent="0.25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</row>
    <row r="95" spans="1:97" ht="18.75" customHeight="1" x14ac:dyDescent="0.3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</row>
    <row r="96" spans="1:97" ht="18.75" customHeight="1" x14ac:dyDescent="0.3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</row>
    <row r="97" spans="2:97" ht="18.75" x14ac:dyDescent="0.3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</row>
    <row r="98" spans="2:97" x14ac:dyDescent="0.25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</row>
    <row r="99" spans="2:97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</row>
    <row r="100" spans="2:97" x14ac:dyDescent="0.25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</row>
    <row r="101" spans="2:97" ht="18.75" x14ac:dyDescent="0.25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</row>
    <row r="102" spans="2:97" x14ac:dyDescent="0.25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</row>
    <row r="103" spans="2:97" x14ac:dyDescent="0.25">
      <c r="B103" s="2"/>
      <c r="C103" s="2"/>
      <c r="D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2"/>
      <c r="BE103" s="22"/>
      <c r="BF103" s="22"/>
      <c r="BG103" s="22"/>
      <c r="BH103" s="22"/>
      <c r="BI103" s="2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</row>
    <row r="104" spans="2:97" ht="18.75" x14ac:dyDescent="0.3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</row>
  </sheetData>
  <mergeCells count="30"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E17:I17"/>
    <mergeCell ref="J17:N17"/>
    <mergeCell ref="O17:S17"/>
    <mergeCell ref="T17:X17"/>
    <mergeCell ref="BD15:BD18"/>
    <mergeCell ref="BE15:BE18"/>
    <mergeCell ref="BF15:BF18"/>
    <mergeCell ref="A12:BC12"/>
    <mergeCell ref="A4:BC4"/>
    <mergeCell ref="A5:BC5"/>
    <mergeCell ref="A7:BC7"/>
    <mergeCell ref="A8:BC8"/>
    <mergeCell ref="A10:BC10"/>
    <mergeCell ref="A13:BC13"/>
    <mergeCell ref="A14:BC14"/>
    <mergeCell ref="A15:A18"/>
    <mergeCell ref="B15:B18"/>
    <mergeCell ref="C15:C18"/>
    <mergeCell ref="D15:AC15"/>
    <mergeCell ref="AD15:BC15"/>
  </mergeCells>
  <pageMargins left="0.19685039370078741" right="0.19685039370078741" top="0.59055118110236227" bottom="0.19685039370078741" header="0" footer="0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17квЭт</vt:lpstr>
      <vt:lpstr>Лист1</vt:lpstr>
      <vt:lpstr>Лист2</vt:lpstr>
      <vt:lpstr>Лист3</vt:lpstr>
      <vt:lpstr>'17квЭт'!Заголовки_для_печати</vt:lpstr>
      <vt:lpstr>'17квЭт'!Область_печати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2020-02-12T13:23:55Z</dcterms:modified>
</cp:coreProperties>
</file>